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2270" activeTab="0"/>
  </bookViews>
  <sheets>
    <sheet name="上下水道料金早見表" sheetId="1" r:id="rId1"/>
  </sheets>
  <definedNames>
    <definedName name="_xlnm.Print_Area" localSheetId="0">'上下水道料金早見表'!$A$1:$U$56</definedName>
  </definedNames>
  <calcPr fullCalcOnLoad="1"/>
</workbook>
</file>

<file path=xl/sharedStrings.xml><?xml version="1.0" encoding="utf-8"?>
<sst xmlns="http://schemas.openxmlformats.org/spreadsheetml/2006/main" count="79" uniqueCount="27">
  <si>
    <t>使用水量</t>
  </si>
  <si>
    <t>上水料金</t>
  </si>
  <si>
    <t>下水料金</t>
  </si>
  <si>
    <t>合計</t>
  </si>
  <si>
    <t>円</t>
  </si>
  <si>
    <t>基本料金</t>
  </si>
  <si>
    <t>201㎥以上</t>
  </si>
  <si>
    <t>1～20㎥</t>
  </si>
  <si>
    <t>21～60㎥</t>
  </si>
  <si>
    <t>61～100㎥</t>
  </si>
  <si>
    <t>101～200㎥</t>
  </si>
  <si>
    <t>※　上記早見表は、消費税、地方消費税を含んだ金額を記載してあります。</t>
  </si>
  <si>
    <t>名古屋市</t>
  </si>
  <si>
    <t>601㎥以上</t>
  </si>
  <si>
    <t>下水</t>
  </si>
  <si>
    <t>上水</t>
  </si>
  <si>
    <t>上下水道料金早見表</t>
  </si>
  <si>
    <t>13～20㎥</t>
  </si>
  <si>
    <t>21～40㎥</t>
  </si>
  <si>
    <t>41～60㎥</t>
  </si>
  <si>
    <t>（２か月分）</t>
  </si>
  <si>
    <t>（㎥）</t>
  </si>
  <si>
    <t>（メーター口径１３ミリ）</t>
  </si>
  <si>
    <t>北名古屋水道企業団</t>
  </si>
  <si>
    <t>名古屋市上下水道局</t>
  </si>
  <si>
    <t>201～600㎥</t>
  </si>
  <si>
    <r>
      <t xml:space="preserve">
</t>
    </r>
    <r>
      <rPr>
        <sz val="12"/>
        <rFont val="ＭＳ 明朝"/>
        <family val="1"/>
      </rPr>
      <t>平成２６年６月分から
令和元年１１月分まで適用</t>
    </r>
    <r>
      <rPr>
        <sz val="10"/>
        <rFont val="ＭＳ 明朝"/>
        <family val="1"/>
      </rPr>
      <t>（単位：円）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</si>
</sst>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hair"/>
      <right style="medium"/>
      <top style="thin"/>
      <bottom style="thin"/>
    </border>
    <border>
      <left/>
      <right style="double"/>
      <top style="thin"/>
      <bottom style="thin"/>
    </border>
    <border>
      <left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 style="double"/>
      <top style="medium"/>
      <bottom/>
    </border>
    <border>
      <left/>
      <right style="double"/>
      <top/>
      <bottom style="thin"/>
    </border>
    <border>
      <left/>
      <right style="double"/>
      <top style="thin"/>
      <bottom style="medium"/>
    </border>
    <border>
      <left style="hair"/>
      <right style="double"/>
      <top style="thin"/>
      <bottom style="thin"/>
    </border>
    <border>
      <left style="hair"/>
      <right style="double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 style="medium"/>
      <right style="double"/>
      <top style="medium"/>
      <bottom/>
    </border>
    <border>
      <left style="medium"/>
      <right style="double"/>
      <top/>
      <bottom style="thin"/>
    </border>
    <border>
      <left style="medium"/>
      <right style="double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38" fontId="3" fillId="0" borderId="0" xfId="48" applyFont="1" applyFill="1" applyAlignment="1">
      <alignment vertical="center"/>
    </xf>
    <xf numFmtId="38" fontId="5" fillId="0" borderId="0" xfId="48" applyFont="1" applyFill="1" applyAlignment="1">
      <alignment vertical="center"/>
    </xf>
    <xf numFmtId="38" fontId="5" fillId="0" borderId="0" xfId="48" applyFont="1" applyFill="1" applyAlignment="1">
      <alignment horizontal="center" vertical="center"/>
    </xf>
    <xf numFmtId="38" fontId="5" fillId="0" borderId="10" xfId="48" applyFont="1" applyFill="1" applyBorder="1" applyAlignment="1">
      <alignment horizontal="center" vertical="center"/>
    </xf>
    <xf numFmtId="38" fontId="5" fillId="0" borderId="11" xfId="48" applyFont="1" applyFill="1" applyBorder="1" applyAlignment="1">
      <alignment horizontal="center" vertical="center"/>
    </xf>
    <xf numFmtId="38" fontId="5" fillId="0" borderId="12" xfId="48" applyFont="1" applyFill="1" applyBorder="1" applyAlignment="1">
      <alignment horizontal="center" vertical="center"/>
    </xf>
    <xf numFmtId="38" fontId="5" fillId="0" borderId="13" xfId="48" applyFont="1" applyFill="1" applyBorder="1" applyAlignment="1">
      <alignment horizontal="center" vertical="center"/>
    </xf>
    <xf numFmtId="38" fontId="5" fillId="0" borderId="14" xfId="48" applyFont="1" applyFill="1" applyBorder="1" applyAlignment="1">
      <alignment horizontal="center" vertical="center"/>
    </xf>
    <xf numFmtId="38" fontId="7" fillId="0" borderId="0" xfId="48" applyFont="1" applyFill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8" fontId="7" fillId="0" borderId="13" xfId="48" applyNumberFormat="1" applyFont="1" applyFill="1" applyBorder="1" applyAlignment="1">
      <alignment vertical="center"/>
    </xf>
    <xf numFmtId="38" fontId="7" fillId="0" borderId="12" xfId="48" applyNumberFormat="1" applyFont="1" applyFill="1" applyBorder="1" applyAlignment="1">
      <alignment vertical="center"/>
    </xf>
    <xf numFmtId="38" fontId="7" fillId="0" borderId="10" xfId="48" applyNumberFormat="1" applyFont="1" applyFill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0" xfId="48" applyNumberFormat="1" applyFont="1" applyFill="1" applyAlignment="1">
      <alignment vertical="center"/>
    </xf>
    <xf numFmtId="38" fontId="7" fillId="0" borderId="16" xfId="48" applyNumberFormat="1" applyFont="1" applyFill="1" applyBorder="1" applyAlignment="1">
      <alignment vertical="center"/>
    </xf>
    <xf numFmtId="38" fontId="7" fillId="0" borderId="17" xfId="48" applyNumberFormat="1" applyFont="1" applyFill="1" applyBorder="1" applyAlignment="1">
      <alignment vertical="center"/>
    </xf>
    <xf numFmtId="38" fontId="7" fillId="0" borderId="18" xfId="48" applyFont="1" applyFill="1" applyBorder="1" applyAlignment="1">
      <alignment vertical="center"/>
    </xf>
    <xf numFmtId="38" fontId="7" fillId="0" borderId="19" xfId="48" applyNumberFormat="1" applyFont="1" applyFill="1" applyBorder="1" applyAlignment="1">
      <alignment vertical="center"/>
    </xf>
    <xf numFmtId="38" fontId="7" fillId="0" borderId="20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0" xfId="48" applyFont="1" applyAlignment="1">
      <alignment vertical="center"/>
    </xf>
    <xf numFmtId="38" fontId="7" fillId="0" borderId="0" xfId="48" applyNumberFormat="1" applyFont="1" applyAlignment="1">
      <alignment vertical="center"/>
    </xf>
    <xf numFmtId="38" fontId="5" fillId="0" borderId="21" xfId="48" applyFont="1" applyFill="1" applyBorder="1" applyAlignment="1">
      <alignment horizontal="center" vertical="center"/>
    </xf>
    <xf numFmtId="38" fontId="5" fillId="0" borderId="22" xfId="48" applyFont="1" applyFill="1" applyBorder="1" applyAlignment="1">
      <alignment horizontal="center" vertical="center"/>
    </xf>
    <xf numFmtId="38" fontId="7" fillId="0" borderId="23" xfId="48" applyFont="1" applyFill="1" applyBorder="1" applyAlignment="1">
      <alignment vertical="center"/>
    </xf>
    <xf numFmtId="38" fontId="5" fillId="0" borderId="24" xfId="48" applyFont="1" applyFill="1" applyBorder="1" applyAlignment="1">
      <alignment horizontal="center" vertical="center"/>
    </xf>
    <xf numFmtId="38" fontId="7" fillId="0" borderId="24" xfId="48" applyFont="1" applyFill="1" applyBorder="1" applyAlignment="1">
      <alignment vertical="center"/>
    </xf>
    <xf numFmtId="38" fontId="7" fillId="0" borderId="25" xfId="48" applyFont="1" applyFill="1" applyBorder="1" applyAlignment="1">
      <alignment vertical="center"/>
    </xf>
    <xf numFmtId="38" fontId="7" fillId="0" borderId="26" xfId="48" applyFont="1" applyFill="1" applyBorder="1" applyAlignment="1">
      <alignment vertical="center"/>
    </xf>
    <xf numFmtId="38" fontId="5" fillId="0" borderId="27" xfId="48" applyFont="1" applyFill="1" applyBorder="1" applyAlignment="1">
      <alignment horizontal="center" vertical="center"/>
    </xf>
    <xf numFmtId="38" fontId="5" fillId="0" borderId="28" xfId="48" applyFont="1" applyFill="1" applyBorder="1" applyAlignment="1">
      <alignment horizontal="center"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5" fillId="0" borderId="31" xfId="48" applyFont="1" applyFill="1" applyBorder="1" applyAlignment="1">
      <alignment horizontal="center" vertical="center"/>
    </xf>
    <xf numFmtId="38" fontId="5" fillId="0" borderId="32" xfId="48" applyFont="1" applyFill="1" applyBorder="1" applyAlignment="1">
      <alignment horizontal="center" vertical="center"/>
    </xf>
    <xf numFmtId="38" fontId="7" fillId="0" borderId="33" xfId="48" applyFont="1" applyFill="1" applyBorder="1" applyAlignment="1">
      <alignment vertical="center"/>
    </xf>
    <xf numFmtId="38" fontId="5" fillId="0" borderId="33" xfId="48" applyFont="1" applyFill="1" applyBorder="1" applyAlignment="1">
      <alignment horizontal="center" vertical="center"/>
    </xf>
    <xf numFmtId="38" fontId="3" fillId="0" borderId="34" xfId="48" applyFont="1" applyFill="1" applyBorder="1" applyAlignment="1">
      <alignment horizontal="left" wrapText="1"/>
    </xf>
    <xf numFmtId="38" fontId="4" fillId="0" borderId="34" xfId="48" applyFont="1" applyFill="1" applyBorder="1" applyAlignment="1">
      <alignment horizontal="center" vertical="top"/>
    </xf>
    <xf numFmtId="38" fontId="5" fillId="0" borderId="35" xfId="48" applyFont="1" applyFill="1" applyBorder="1" applyAlignment="1">
      <alignment horizontal="center" vertical="center"/>
    </xf>
    <xf numFmtId="38" fontId="5" fillId="0" borderId="36" xfId="48" applyFont="1" applyFill="1" applyBorder="1" applyAlignment="1">
      <alignment horizontal="center" vertical="center"/>
    </xf>
    <xf numFmtId="38" fontId="5" fillId="0" borderId="37" xfId="48" applyFont="1" applyFill="1" applyBorder="1" applyAlignment="1">
      <alignment horizontal="center" vertical="center"/>
    </xf>
    <xf numFmtId="38" fontId="5" fillId="0" borderId="38" xfId="48" applyFont="1" applyFill="1" applyBorder="1" applyAlignment="1">
      <alignment horizontal="center" vertical="center"/>
    </xf>
    <xf numFmtId="38" fontId="3" fillId="0" borderId="34" xfId="48" applyFont="1" applyFill="1" applyBorder="1" applyAlignment="1">
      <alignment horizontal="center"/>
    </xf>
    <xf numFmtId="38" fontId="5" fillId="0" borderId="39" xfId="48" applyFont="1" applyFill="1" applyBorder="1" applyAlignment="1">
      <alignment horizontal="center" vertical="center"/>
    </xf>
    <xf numFmtId="38" fontId="5" fillId="0" borderId="40" xfId="48" applyFont="1" applyFill="1" applyBorder="1" applyAlignment="1">
      <alignment horizontal="center" vertical="center"/>
    </xf>
    <xf numFmtId="38" fontId="5" fillId="0" borderId="41" xfId="48" applyFont="1" applyFill="1" applyBorder="1" applyAlignment="1">
      <alignment horizontal="center" vertical="center"/>
    </xf>
    <xf numFmtId="0" fontId="4" fillId="0" borderId="0" xfId="48" applyNumberFormat="1" applyFont="1" applyFill="1" applyBorder="1" applyAlignment="1">
      <alignment horizontal="distributed" vertical="top"/>
    </xf>
    <xf numFmtId="0" fontId="6" fillId="0" borderId="0" xfId="0" applyFont="1" applyBorder="1" applyAlignment="1">
      <alignment horizontal="distributed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"/>
  <sheetViews>
    <sheetView tabSelected="1" zoomScaleSheetLayoutView="100" zoomScalePageLayoutView="0" workbookViewId="0" topLeftCell="A1">
      <selection activeCell="AC8" sqref="AC8"/>
    </sheetView>
  </sheetViews>
  <sheetFormatPr defaultColWidth="9.00390625" defaultRowHeight="13.5"/>
  <cols>
    <col min="1" max="21" width="9.375" style="2" customWidth="1"/>
    <col min="22" max="22" width="5.625" style="2" customWidth="1"/>
    <col min="23" max="23" width="9.75390625" style="2" hidden="1" customWidth="1"/>
    <col min="24" max="24" width="12.00390625" style="2" hidden="1" customWidth="1"/>
    <col min="25" max="26" width="0" style="2" hidden="1" customWidth="1"/>
    <col min="27" max="16384" width="9.00390625" style="2" customWidth="1"/>
  </cols>
  <sheetData>
    <row r="1" spans="1:21" s="1" customFormat="1" ht="30" customHeight="1" thickBot="1">
      <c r="A1" s="49" t="s">
        <v>22</v>
      </c>
      <c r="B1" s="49"/>
      <c r="C1" s="49"/>
      <c r="D1" s="49"/>
      <c r="E1" s="53" t="s">
        <v>16</v>
      </c>
      <c r="F1" s="54"/>
      <c r="G1" s="54"/>
      <c r="H1" s="54"/>
      <c r="I1" s="54"/>
      <c r="J1" s="54"/>
      <c r="K1" s="54"/>
      <c r="L1" s="54"/>
      <c r="M1" s="54"/>
      <c r="N1" s="54"/>
      <c r="O1" s="44" t="s">
        <v>20</v>
      </c>
      <c r="P1" s="44"/>
      <c r="Q1" s="44"/>
      <c r="R1" s="43" t="s">
        <v>26</v>
      </c>
      <c r="S1" s="43"/>
      <c r="T1" s="43"/>
      <c r="U1" s="43"/>
    </row>
    <row r="2" spans="1:22" ht="13.5" customHeight="1">
      <c r="A2" s="39" t="s">
        <v>0</v>
      </c>
      <c r="B2" s="48" t="s">
        <v>23</v>
      </c>
      <c r="C2" s="45"/>
      <c r="D2" s="45"/>
      <c r="E2" s="45" t="s">
        <v>24</v>
      </c>
      <c r="F2" s="45"/>
      <c r="G2" s="46"/>
      <c r="H2" s="34" t="s">
        <v>0</v>
      </c>
      <c r="I2" s="50" t="s">
        <v>23</v>
      </c>
      <c r="J2" s="51"/>
      <c r="K2" s="52"/>
      <c r="L2" s="45" t="s">
        <v>24</v>
      </c>
      <c r="M2" s="45"/>
      <c r="N2" s="46"/>
      <c r="O2" s="27" t="s">
        <v>0</v>
      </c>
      <c r="P2" s="48" t="s">
        <v>23</v>
      </c>
      <c r="Q2" s="45"/>
      <c r="R2" s="45"/>
      <c r="S2" s="45" t="s">
        <v>24</v>
      </c>
      <c r="T2" s="45"/>
      <c r="U2" s="47"/>
      <c r="V2" s="3"/>
    </row>
    <row r="3" spans="1:22" ht="13.5" customHeight="1">
      <c r="A3" s="40" t="s">
        <v>21</v>
      </c>
      <c r="B3" s="7" t="s">
        <v>1</v>
      </c>
      <c r="C3" s="4" t="s">
        <v>2</v>
      </c>
      <c r="D3" s="5" t="s">
        <v>3</v>
      </c>
      <c r="E3" s="6" t="s">
        <v>1</v>
      </c>
      <c r="F3" s="4" t="s">
        <v>2</v>
      </c>
      <c r="G3" s="30" t="s">
        <v>3</v>
      </c>
      <c r="H3" s="35" t="s">
        <v>21</v>
      </c>
      <c r="I3" s="7" t="s">
        <v>1</v>
      </c>
      <c r="J3" s="4" t="s">
        <v>2</v>
      </c>
      <c r="K3" s="5" t="s">
        <v>3</v>
      </c>
      <c r="L3" s="6" t="s">
        <v>1</v>
      </c>
      <c r="M3" s="4" t="s">
        <v>2</v>
      </c>
      <c r="N3" s="30" t="s">
        <v>3</v>
      </c>
      <c r="O3" s="28" t="s">
        <v>21</v>
      </c>
      <c r="P3" s="7" t="s">
        <v>1</v>
      </c>
      <c r="Q3" s="4" t="s">
        <v>2</v>
      </c>
      <c r="R3" s="5" t="s">
        <v>3</v>
      </c>
      <c r="S3" s="6" t="s">
        <v>1</v>
      </c>
      <c r="T3" s="4" t="s">
        <v>2</v>
      </c>
      <c r="U3" s="8" t="s">
        <v>3</v>
      </c>
      <c r="V3" s="3"/>
    </row>
    <row r="4" spans="1:21" s="9" customFormat="1" ht="13.5" customHeight="1">
      <c r="A4" s="42" t="s">
        <v>5</v>
      </c>
      <c r="B4" s="38">
        <f>$Y$10*1.08</f>
        <v>1296</v>
      </c>
      <c r="C4" s="10">
        <f>$Y$17*1.08</f>
        <v>1296</v>
      </c>
      <c r="D4" s="11">
        <f aca="true" t="shared" si="0" ref="D4:D35">B4+C4</f>
        <v>2592</v>
      </c>
      <c r="E4" s="12">
        <f>ROUNDDOWN($Y$25*1.08,0)</f>
        <v>1350</v>
      </c>
      <c r="F4" s="10">
        <f>$Y$17*1.08</f>
        <v>1296</v>
      </c>
      <c r="G4" s="31">
        <f aca="true" t="shared" si="1" ref="G4:G35">E4+F4</f>
        <v>2646</v>
      </c>
      <c r="H4" s="36">
        <v>51</v>
      </c>
      <c r="I4" s="14">
        <f>ROUNDDOWN(($Y$11*20+(H4-20)*$Y$12+$Y$10)*1.08,0)</f>
        <v>7160</v>
      </c>
      <c r="J4" s="10">
        <f>ROUNDDOWN(($Y$18*20+$Y$19*(H4-20)+$Y$17)*1.08,0)</f>
        <v>5508</v>
      </c>
      <c r="K4" s="11">
        <f aca="true" t="shared" si="2" ref="K4:K35">I4+J4</f>
        <v>12668</v>
      </c>
      <c r="L4" s="15">
        <f>ROUNDDOWN(($Y$26*8+$Y$27*20+$Y$28*(H4-40)+$Y$25)*1.08,0)</f>
        <v>7281</v>
      </c>
      <c r="M4" s="10">
        <f>ROUNDDOWN(($Y$18*20+$Y$19*(H4-20)+$Y$17)*1.08,0)</f>
        <v>5508</v>
      </c>
      <c r="N4" s="31">
        <f aca="true" t="shared" si="3" ref="N4:N35">L4+M4</f>
        <v>12789</v>
      </c>
      <c r="O4" s="13">
        <v>101</v>
      </c>
      <c r="P4" s="14">
        <f>ROUNDDOWN(($Y$11*20+$Y$12*40+$Y$13*40+$Y$14*(O4-100)+$Y$10)*1.08,0)</f>
        <v>16437</v>
      </c>
      <c r="Q4" s="16">
        <f>ROUNDDOWN(($Y$18*20+$Y$19*40+$Y$20*40+$Y$21*(O4-100)+$Y$17)*1.08,0)</f>
        <v>13176</v>
      </c>
      <c r="R4" s="11">
        <f aca="true" t="shared" si="4" ref="R4:R35">P4+Q4</f>
        <v>29613</v>
      </c>
      <c r="S4" s="15">
        <f>ROUNDDOWN(($Y$26*8+$Y$27*20+$Y$28*20+$Y$29*40+$Y$30*(O4-100)+$Y$25)*1.08,0)</f>
        <v>20311</v>
      </c>
      <c r="T4" s="16">
        <f>ROUNDDOWN(($Y$18*20+$Y$19*40+$Y$20*40+$Y$21*(O4-100)+$Y$17)*1.08,0)</f>
        <v>13176</v>
      </c>
      <c r="U4" s="17">
        <f aca="true" t="shared" si="5" ref="U4:U35">S4+T4</f>
        <v>33487</v>
      </c>
    </row>
    <row r="5" spans="1:21" s="9" customFormat="1" ht="13.5" customHeight="1">
      <c r="A5" s="41">
        <v>1</v>
      </c>
      <c r="B5" s="14">
        <f>ROUNDDOWN(($Y$11*A5+$Y$10)*1.08,0)</f>
        <v>1371</v>
      </c>
      <c r="C5" s="10">
        <f>ROUNDDOWN(($Y$18*A5+$Y$17)*1.08,0)</f>
        <v>1339</v>
      </c>
      <c r="D5" s="11">
        <f t="shared" si="0"/>
        <v>2710</v>
      </c>
      <c r="E5" s="12">
        <f>ROUNDDOWN($Y$25*1.08,0)</f>
        <v>1350</v>
      </c>
      <c r="F5" s="10">
        <f>ROUNDDOWN(($Y$18*A5+$Y$17)*1.08,0)</f>
        <v>1339</v>
      </c>
      <c r="G5" s="31">
        <f t="shared" si="1"/>
        <v>2689</v>
      </c>
      <c r="H5" s="36">
        <v>52</v>
      </c>
      <c r="I5" s="14">
        <f aca="true" t="shared" si="6" ref="I5:I13">ROUNDDOWN(($Y$11*20+(H5-20)*$Y$12+$Y$10)*1.08,0)</f>
        <v>7300</v>
      </c>
      <c r="J5" s="10">
        <f aca="true" t="shared" si="7" ref="J5:J13">ROUNDDOWN(($Y$18*20+$Y$19*(H5-20)+$Y$17)*1.08,0)</f>
        <v>5616</v>
      </c>
      <c r="K5" s="11">
        <f t="shared" si="2"/>
        <v>12916</v>
      </c>
      <c r="L5" s="15">
        <f aca="true" t="shared" si="8" ref="L5:L13">ROUNDDOWN(($Y$26*8+$Y$27*20+$Y$28*(H5-40)+$Y$25)*1.08,0)</f>
        <v>7510</v>
      </c>
      <c r="M5" s="10">
        <f aca="true" t="shared" si="9" ref="M5:M13">ROUNDDOWN(($Y$18*20+$Y$19*(H5-20)+$Y$17)*1.08,0)</f>
        <v>5616</v>
      </c>
      <c r="N5" s="31">
        <f t="shared" si="3"/>
        <v>13126</v>
      </c>
      <c r="O5" s="13">
        <v>102</v>
      </c>
      <c r="P5" s="14">
        <f aca="true" t="shared" si="10" ref="P5:P53">ROUNDDOWN(($Y$11*20+$Y$12*40+$Y$13*40+$Y$14*(O5-100)+$Y$10)*1.08,0)</f>
        <v>16675</v>
      </c>
      <c r="Q5" s="16">
        <f aca="true" t="shared" si="11" ref="Q5:Q53">ROUNDDOWN(($Y$18*20+$Y$19*40+$Y$20*40+$Y$21*(O5-100)+$Y$17)*1.08,0)</f>
        <v>13392</v>
      </c>
      <c r="R5" s="11">
        <f t="shared" si="4"/>
        <v>30067</v>
      </c>
      <c r="S5" s="15">
        <f aca="true" t="shared" si="12" ref="S5:S53">ROUNDDOWN(($Y$26*8+$Y$27*20+$Y$28*20+$Y$29*40+$Y$30*(O5-100)+$Y$25)*1.08,0)</f>
        <v>20610</v>
      </c>
      <c r="T5" s="16">
        <f aca="true" t="shared" si="13" ref="T5:T53">ROUNDDOWN(($Y$18*20+$Y$19*40+$Y$20*40+$Y$21*(O5-100)+$Y$17)*1.08,0)</f>
        <v>13392</v>
      </c>
      <c r="U5" s="17">
        <f t="shared" si="5"/>
        <v>34002</v>
      </c>
    </row>
    <row r="6" spans="1:21" s="9" customFormat="1" ht="13.5" customHeight="1">
      <c r="A6" s="41">
        <v>2</v>
      </c>
      <c r="B6" s="14">
        <f aca="true" t="shared" si="14" ref="B6:B24">ROUNDDOWN(($Y$11*A6+$Y$10)*1.08,0)</f>
        <v>1447</v>
      </c>
      <c r="C6" s="10">
        <f aca="true" t="shared" si="15" ref="C6:C24">ROUNDDOWN(($Y$18*A6+$Y$17)*1.08,0)</f>
        <v>1382</v>
      </c>
      <c r="D6" s="11">
        <f t="shared" si="0"/>
        <v>2829</v>
      </c>
      <c r="E6" s="12">
        <f aca="true" t="shared" si="16" ref="E6:E16">ROUNDDOWN($Y$25*1.08,0)</f>
        <v>1350</v>
      </c>
      <c r="F6" s="10">
        <f aca="true" t="shared" si="17" ref="F6:F24">ROUNDDOWN(($Y$18*A6+$Y$17)*1.08,0)</f>
        <v>1382</v>
      </c>
      <c r="G6" s="31">
        <f t="shared" si="1"/>
        <v>2732</v>
      </c>
      <c r="H6" s="36">
        <v>53</v>
      </c>
      <c r="I6" s="14">
        <f t="shared" si="6"/>
        <v>7441</v>
      </c>
      <c r="J6" s="10">
        <f t="shared" si="7"/>
        <v>5724</v>
      </c>
      <c r="K6" s="11">
        <f t="shared" si="2"/>
        <v>13165</v>
      </c>
      <c r="L6" s="15">
        <f t="shared" si="8"/>
        <v>7739</v>
      </c>
      <c r="M6" s="10">
        <f t="shared" si="9"/>
        <v>5724</v>
      </c>
      <c r="N6" s="31">
        <f t="shared" si="3"/>
        <v>13463</v>
      </c>
      <c r="O6" s="13">
        <v>103</v>
      </c>
      <c r="P6" s="14">
        <f t="shared" si="10"/>
        <v>16912</v>
      </c>
      <c r="Q6" s="16">
        <f t="shared" si="11"/>
        <v>13608</v>
      </c>
      <c r="R6" s="11">
        <f t="shared" si="4"/>
        <v>30520</v>
      </c>
      <c r="S6" s="15">
        <f t="shared" si="12"/>
        <v>20909</v>
      </c>
      <c r="T6" s="16">
        <f t="shared" si="13"/>
        <v>13608</v>
      </c>
      <c r="U6" s="17">
        <f t="shared" si="5"/>
        <v>34517</v>
      </c>
    </row>
    <row r="7" spans="1:21" s="9" customFormat="1" ht="13.5" customHeight="1">
      <c r="A7" s="41">
        <v>3</v>
      </c>
      <c r="B7" s="14">
        <f t="shared" si="14"/>
        <v>1522</v>
      </c>
      <c r="C7" s="10">
        <f t="shared" si="15"/>
        <v>1425</v>
      </c>
      <c r="D7" s="11">
        <f t="shared" si="0"/>
        <v>2947</v>
      </c>
      <c r="E7" s="12">
        <f t="shared" si="16"/>
        <v>1350</v>
      </c>
      <c r="F7" s="10">
        <f t="shared" si="17"/>
        <v>1425</v>
      </c>
      <c r="G7" s="31">
        <f t="shared" si="1"/>
        <v>2775</v>
      </c>
      <c r="H7" s="36">
        <v>54</v>
      </c>
      <c r="I7" s="14">
        <f t="shared" si="6"/>
        <v>7581</v>
      </c>
      <c r="J7" s="10">
        <f t="shared" si="7"/>
        <v>5832</v>
      </c>
      <c r="K7" s="11">
        <f t="shared" si="2"/>
        <v>13413</v>
      </c>
      <c r="L7" s="15">
        <f t="shared" si="8"/>
        <v>7968</v>
      </c>
      <c r="M7" s="10">
        <f t="shared" si="9"/>
        <v>5832</v>
      </c>
      <c r="N7" s="31">
        <f t="shared" si="3"/>
        <v>13800</v>
      </c>
      <c r="O7" s="13">
        <v>104</v>
      </c>
      <c r="P7" s="14">
        <f t="shared" si="10"/>
        <v>17150</v>
      </c>
      <c r="Q7" s="16">
        <f t="shared" si="11"/>
        <v>13824</v>
      </c>
      <c r="R7" s="11">
        <f t="shared" si="4"/>
        <v>30974</v>
      </c>
      <c r="S7" s="15">
        <f t="shared" si="12"/>
        <v>21209</v>
      </c>
      <c r="T7" s="16">
        <f t="shared" si="13"/>
        <v>13824</v>
      </c>
      <c r="U7" s="17">
        <f t="shared" si="5"/>
        <v>35033</v>
      </c>
    </row>
    <row r="8" spans="1:21" s="9" customFormat="1" ht="13.5" customHeight="1">
      <c r="A8" s="41">
        <v>4</v>
      </c>
      <c r="B8" s="14">
        <f t="shared" si="14"/>
        <v>1598</v>
      </c>
      <c r="C8" s="10">
        <f t="shared" si="15"/>
        <v>1468</v>
      </c>
      <c r="D8" s="11">
        <f t="shared" si="0"/>
        <v>3066</v>
      </c>
      <c r="E8" s="12">
        <f t="shared" si="16"/>
        <v>1350</v>
      </c>
      <c r="F8" s="10">
        <f t="shared" si="17"/>
        <v>1468</v>
      </c>
      <c r="G8" s="31">
        <f t="shared" si="1"/>
        <v>2818</v>
      </c>
      <c r="H8" s="36">
        <v>55</v>
      </c>
      <c r="I8" s="14">
        <f t="shared" si="6"/>
        <v>7722</v>
      </c>
      <c r="J8" s="10">
        <f t="shared" si="7"/>
        <v>5940</v>
      </c>
      <c r="K8" s="11">
        <f t="shared" si="2"/>
        <v>13662</v>
      </c>
      <c r="L8" s="15">
        <f t="shared" si="8"/>
        <v>8197</v>
      </c>
      <c r="M8" s="10">
        <f t="shared" si="9"/>
        <v>5940</v>
      </c>
      <c r="N8" s="31">
        <f t="shared" si="3"/>
        <v>14137</v>
      </c>
      <c r="O8" s="13">
        <v>105</v>
      </c>
      <c r="P8" s="14">
        <f t="shared" si="10"/>
        <v>17388</v>
      </c>
      <c r="Q8" s="16">
        <f t="shared" si="11"/>
        <v>14040</v>
      </c>
      <c r="R8" s="11">
        <f t="shared" si="4"/>
        <v>31428</v>
      </c>
      <c r="S8" s="15">
        <f t="shared" si="12"/>
        <v>21508</v>
      </c>
      <c r="T8" s="16">
        <f t="shared" si="13"/>
        <v>14040</v>
      </c>
      <c r="U8" s="17">
        <f t="shared" si="5"/>
        <v>35548</v>
      </c>
    </row>
    <row r="9" spans="1:21" s="9" customFormat="1" ht="13.5" customHeight="1">
      <c r="A9" s="41">
        <v>5</v>
      </c>
      <c r="B9" s="14">
        <f t="shared" si="14"/>
        <v>1674</v>
      </c>
      <c r="C9" s="10">
        <f t="shared" si="15"/>
        <v>1512</v>
      </c>
      <c r="D9" s="11">
        <f t="shared" si="0"/>
        <v>3186</v>
      </c>
      <c r="E9" s="12">
        <f t="shared" si="16"/>
        <v>1350</v>
      </c>
      <c r="F9" s="10">
        <f t="shared" si="17"/>
        <v>1512</v>
      </c>
      <c r="G9" s="31">
        <f t="shared" si="1"/>
        <v>2862</v>
      </c>
      <c r="H9" s="36">
        <v>56</v>
      </c>
      <c r="I9" s="14">
        <f t="shared" si="6"/>
        <v>7862</v>
      </c>
      <c r="J9" s="10">
        <f t="shared" si="7"/>
        <v>6048</v>
      </c>
      <c r="K9" s="11">
        <f t="shared" si="2"/>
        <v>13910</v>
      </c>
      <c r="L9" s="15">
        <f t="shared" si="8"/>
        <v>8426</v>
      </c>
      <c r="M9" s="10">
        <f t="shared" si="9"/>
        <v>6048</v>
      </c>
      <c r="N9" s="31">
        <f t="shared" si="3"/>
        <v>14474</v>
      </c>
      <c r="O9" s="13">
        <v>106</v>
      </c>
      <c r="P9" s="14">
        <f t="shared" si="10"/>
        <v>17625</v>
      </c>
      <c r="Q9" s="16">
        <f t="shared" si="11"/>
        <v>14256</v>
      </c>
      <c r="R9" s="11">
        <f t="shared" si="4"/>
        <v>31881</v>
      </c>
      <c r="S9" s="15">
        <f t="shared" si="12"/>
        <v>21807</v>
      </c>
      <c r="T9" s="16">
        <f t="shared" si="13"/>
        <v>14256</v>
      </c>
      <c r="U9" s="17">
        <f t="shared" si="5"/>
        <v>36063</v>
      </c>
    </row>
    <row r="10" spans="1:26" s="9" customFormat="1" ht="13.5" customHeight="1">
      <c r="A10" s="41">
        <v>6</v>
      </c>
      <c r="B10" s="14">
        <f t="shared" si="14"/>
        <v>1749</v>
      </c>
      <c r="C10" s="10">
        <f t="shared" si="15"/>
        <v>1555</v>
      </c>
      <c r="D10" s="11">
        <f t="shared" si="0"/>
        <v>3304</v>
      </c>
      <c r="E10" s="12">
        <f t="shared" si="16"/>
        <v>1350</v>
      </c>
      <c r="F10" s="10">
        <f t="shared" si="17"/>
        <v>1555</v>
      </c>
      <c r="G10" s="31">
        <f t="shared" si="1"/>
        <v>2905</v>
      </c>
      <c r="H10" s="36">
        <v>57</v>
      </c>
      <c r="I10" s="14">
        <f t="shared" si="6"/>
        <v>8002</v>
      </c>
      <c r="J10" s="10">
        <f t="shared" si="7"/>
        <v>6156</v>
      </c>
      <c r="K10" s="11">
        <f t="shared" si="2"/>
        <v>14158</v>
      </c>
      <c r="L10" s="15">
        <f t="shared" si="8"/>
        <v>8655</v>
      </c>
      <c r="M10" s="10">
        <f t="shared" si="9"/>
        <v>6156</v>
      </c>
      <c r="N10" s="31">
        <f t="shared" si="3"/>
        <v>14811</v>
      </c>
      <c r="O10" s="13">
        <v>107</v>
      </c>
      <c r="P10" s="14">
        <f t="shared" si="10"/>
        <v>17863</v>
      </c>
      <c r="Q10" s="16">
        <f t="shared" si="11"/>
        <v>14472</v>
      </c>
      <c r="R10" s="11">
        <f t="shared" si="4"/>
        <v>32335</v>
      </c>
      <c r="S10" s="15">
        <f t="shared" si="12"/>
        <v>22106</v>
      </c>
      <c r="T10" s="16">
        <f t="shared" si="13"/>
        <v>14472</v>
      </c>
      <c r="U10" s="17">
        <f t="shared" si="5"/>
        <v>36578</v>
      </c>
      <c r="W10" s="9" t="s">
        <v>15</v>
      </c>
      <c r="X10" s="9" t="s">
        <v>5</v>
      </c>
      <c r="Y10" s="9">
        <v>1200</v>
      </c>
      <c r="Z10" s="9" t="s">
        <v>4</v>
      </c>
    </row>
    <row r="11" spans="1:26" s="9" customFormat="1" ht="13.5" customHeight="1">
      <c r="A11" s="41">
        <v>7</v>
      </c>
      <c r="B11" s="14">
        <f t="shared" si="14"/>
        <v>1825</v>
      </c>
      <c r="C11" s="10">
        <f t="shared" si="15"/>
        <v>1598</v>
      </c>
      <c r="D11" s="11">
        <f t="shared" si="0"/>
        <v>3423</v>
      </c>
      <c r="E11" s="12">
        <f t="shared" si="16"/>
        <v>1350</v>
      </c>
      <c r="F11" s="10">
        <f t="shared" si="17"/>
        <v>1598</v>
      </c>
      <c r="G11" s="31">
        <f t="shared" si="1"/>
        <v>2948</v>
      </c>
      <c r="H11" s="36">
        <v>58</v>
      </c>
      <c r="I11" s="14">
        <f t="shared" si="6"/>
        <v>8143</v>
      </c>
      <c r="J11" s="10">
        <f t="shared" si="7"/>
        <v>6264</v>
      </c>
      <c r="K11" s="11">
        <f t="shared" si="2"/>
        <v>14407</v>
      </c>
      <c r="L11" s="15">
        <f t="shared" si="8"/>
        <v>8884</v>
      </c>
      <c r="M11" s="10">
        <f t="shared" si="9"/>
        <v>6264</v>
      </c>
      <c r="N11" s="31">
        <f t="shared" si="3"/>
        <v>15148</v>
      </c>
      <c r="O11" s="13">
        <v>108</v>
      </c>
      <c r="P11" s="14">
        <f t="shared" si="10"/>
        <v>18100</v>
      </c>
      <c r="Q11" s="16">
        <f t="shared" si="11"/>
        <v>14688</v>
      </c>
      <c r="R11" s="11">
        <f t="shared" si="4"/>
        <v>32788</v>
      </c>
      <c r="S11" s="15">
        <f t="shared" si="12"/>
        <v>22405</v>
      </c>
      <c r="T11" s="16">
        <f t="shared" si="13"/>
        <v>14688</v>
      </c>
      <c r="U11" s="17">
        <f t="shared" si="5"/>
        <v>37093</v>
      </c>
      <c r="X11" s="9" t="s">
        <v>7</v>
      </c>
      <c r="Y11" s="9">
        <v>70</v>
      </c>
      <c r="Z11" s="9" t="s">
        <v>4</v>
      </c>
    </row>
    <row r="12" spans="1:26" s="9" customFormat="1" ht="13.5" customHeight="1">
      <c r="A12" s="41">
        <v>8</v>
      </c>
      <c r="B12" s="14">
        <f t="shared" si="14"/>
        <v>1900</v>
      </c>
      <c r="C12" s="10">
        <f t="shared" si="15"/>
        <v>1641</v>
      </c>
      <c r="D12" s="11">
        <f t="shared" si="0"/>
        <v>3541</v>
      </c>
      <c r="E12" s="12">
        <f t="shared" si="16"/>
        <v>1350</v>
      </c>
      <c r="F12" s="10">
        <f t="shared" si="17"/>
        <v>1641</v>
      </c>
      <c r="G12" s="31">
        <f t="shared" si="1"/>
        <v>2991</v>
      </c>
      <c r="H12" s="36">
        <v>59</v>
      </c>
      <c r="I12" s="14">
        <f t="shared" si="6"/>
        <v>8283</v>
      </c>
      <c r="J12" s="10">
        <f t="shared" si="7"/>
        <v>6372</v>
      </c>
      <c r="K12" s="11">
        <f t="shared" si="2"/>
        <v>14655</v>
      </c>
      <c r="L12" s="15">
        <f t="shared" si="8"/>
        <v>9113</v>
      </c>
      <c r="M12" s="10">
        <f t="shared" si="9"/>
        <v>6372</v>
      </c>
      <c r="N12" s="31">
        <f t="shared" si="3"/>
        <v>15485</v>
      </c>
      <c r="O12" s="13">
        <v>109</v>
      </c>
      <c r="P12" s="14">
        <f t="shared" si="10"/>
        <v>18338</v>
      </c>
      <c r="Q12" s="16">
        <f t="shared" si="11"/>
        <v>14904</v>
      </c>
      <c r="R12" s="11">
        <f t="shared" si="4"/>
        <v>33242</v>
      </c>
      <c r="S12" s="15">
        <f t="shared" si="12"/>
        <v>22704</v>
      </c>
      <c r="T12" s="16">
        <f t="shared" si="13"/>
        <v>14904</v>
      </c>
      <c r="U12" s="17">
        <f t="shared" si="5"/>
        <v>37608</v>
      </c>
      <c r="X12" s="9" t="s">
        <v>8</v>
      </c>
      <c r="Y12" s="9">
        <v>130</v>
      </c>
      <c r="Z12" s="9" t="s">
        <v>4</v>
      </c>
    </row>
    <row r="13" spans="1:26" s="9" customFormat="1" ht="13.5" customHeight="1">
      <c r="A13" s="41">
        <v>9</v>
      </c>
      <c r="B13" s="14">
        <f t="shared" si="14"/>
        <v>1976</v>
      </c>
      <c r="C13" s="10">
        <f t="shared" si="15"/>
        <v>1684</v>
      </c>
      <c r="D13" s="11">
        <f t="shared" si="0"/>
        <v>3660</v>
      </c>
      <c r="E13" s="12">
        <f t="shared" si="16"/>
        <v>1350</v>
      </c>
      <c r="F13" s="10">
        <f t="shared" si="17"/>
        <v>1684</v>
      </c>
      <c r="G13" s="31">
        <f t="shared" si="1"/>
        <v>3034</v>
      </c>
      <c r="H13" s="36">
        <v>60</v>
      </c>
      <c r="I13" s="14">
        <f t="shared" si="6"/>
        <v>8424</v>
      </c>
      <c r="J13" s="10">
        <f t="shared" si="7"/>
        <v>6480</v>
      </c>
      <c r="K13" s="11">
        <f t="shared" si="2"/>
        <v>14904</v>
      </c>
      <c r="L13" s="15">
        <f t="shared" si="8"/>
        <v>9342</v>
      </c>
      <c r="M13" s="10">
        <f t="shared" si="9"/>
        <v>6480</v>
      </c>
      <c r="N13" s="31">
        <f t="shared" si="3"/>
        <v>15822</v>
      </c>
      <c r="O13" s="13">
        <v>110</v>
      </c>
      <c r="P13" s="14">
        <f t="shared" si="10"/>
        <v>18576</v>
      </c>
      <c r="Q13" s="16">
        <f t="shared" si="11"/>
        <v>15120</v>
      </c>
      <c r="R13" s="11">
        <f t="shared" si="4"/>
        <v>33696</v>
      </c>
      <c r="S13" s="15">
        <f t="shared" si="12"/>
        <v>23004</v>
      </c>
      <c r="T13" s="16">
        <f t="shared" si="13"/>
        <v>15120</v>
      </c>
      <c r="U13" s="17">
        <f t="shared" si="5"/>
        <v>38124</v>
      </c>
      <c r="X13" s="9" t="s">
        <v>9</v>
      </c>
      <c r="Y13" s="9">
        <v>180</v>
      </c>
      <c r="Z13" s="9" t="s">
        <v>4</v>
      </c>
    </row>
    <row r="14" spans="1:26" s="9" customFormat="1" ht="13.5" customHeight="1">
      <c r="A14" s="41">
        <v>10</v>
      </c>
      <c r="B14" s="14">
        <f t="shared" si="14"/>
        <v>2052</v>
      </c>
      <c r="C14" s="10">
        <f t="shared" si="15"/>
        <v>1728</v>
      </c>
      <c r="D14" s="11">
        <f t="shared" si="0"/>
        <v>3780</v>
      </c>
      <c r="E14" s="12">
        <f t="shared" si="16"/>
        <v>1350</v>
      </c>
      <c r="F14" s="10">
        <f t="shared" si="17"/>
        <v>1728</v>
      </c>
      <c r="G14" s="31">
        <f t="shared" si="1"/>
        <v>3078</v>
      </c>
      <c r="H14" s="36">
        <v>61</v>
      </c>
      <c r="I14" s="14">
        <f>ROUNDDOWN(($Y$11*20+$Y$12*40+$Y$13*(H14-60)+$Y$10)*1.08,0)</f>
        <v>8618</v>
      </c>
      <c r="J14" s="16">
        <f>ROUNDDOWN(($Y$18*20+$Y$19*40+$Y$20*(H14-60)+$Y$17)*1.08,0)</f>
        <v>6642</v>
      </c>
      <c r="K14" s="11">
        <f t="shared" si="2"/>
        <v>15260</v>
      </c>
      <c r="L14" s="15">
        <f>ROUNDDOWN(($Y$26*8+$Y$27*20+$Y$28*20+$Y$29*(H14-60)+$Y$25)*1.08,0)</f>
        <v>9608</v>
      </c>
      <c r="M14" s="16">
        <f>ROUNDDOWN(($Y$18*20+$Y$19*40+$Y$20*(H14-60)+$Y$17)*1.08,0)</f>
        <v>6642</v>
      </c>
      <c r="N14" s="31">
        <f t="shared" si="3"/>
        <v>16250</v>
      </c>
      <c r="O14" s="13">
        <v>111</v>
      </c>
      <c r="P14" s="14">
        <f t="shared" si="10"/>
        <v>18813</v>
      </c>
      <c r="Q14" s="16">
        <f t="shared" si="11"/>
        <v>15336</v>
      </c>
      <c r="R14" s="11">
        <f t="shared" si="4"/>
        <v>34149</v>
      </c>
      <c r="S14" s="15">
        <f t="shared" si="12"/>
        <v>23303</v>
      </c>
      <c r="T14" s="16">
        <f t="shared" si="13"/>
        <v>15336</v>
      </c>
      <c r="U14" s="17">
        <f t="shared" si="5"/>
        <v>38639</v>
      </c>
      <c r="X14" s="9" t="s">
        <v>10</v>
      </c>
      <c r="Y14" s="9">
        <v>220</v>
      </c>
      <c r="Z14" s="9" t="s">
        <v>4</v>
      </c>
    </row>
    <row r="15" spans="1:26" s="9" customFormat="1" ht="13.5" customHeight="1">
      <c r="A15" s="41">
        <v>11</v>
      </c>
      <c r="B15" s="14">
        <f t="shared" si="14"/>
        <v>2127</v>
      </c>
      <c r="C15" s="10">
        <f t="shared" si="15"/>
        <v>1771</v>
      </c>
      <c r="D15" s="11">
        <f t="shared" si="0"/>
        <v>3898</v>
      </c>
      <c r="E15" s="12">
        <f t="shared" si="16"/>
        <v>1350</v>
      </c>
      <c r="F15" s="10">
        <f t="shared" si="17"/>
        <v>1771</v>
      </c>
      <c r="G15" s="31">
        <f t="shared" si="1"/>
        <v>3121</v>
      </c>
      <c r="H15" s="36">
        <v>62</v>
      </c>
      <c r="I15" s="14">
        <f aca="true" t="shared" si="18" ref="I15:I53">ROUNDDOWN(($Y$11*20+$Y$12*40+$Y$13*(H15-60)+$Y$10)*1.08,0)</f>
        <v>8812</v>
      </c>
      <c r="J15" s="16">
        <f aca="true" t="shared" si="19" ref="J15:J53">ROUNDDOWN(($Y$18*20+$Y$19*40+$Y$20*(H15-60)+$Y$17)*1.08,0)</f>
        <v>6804</v>
      </c>
      <c r="K15" s="11">
        <f t="shared" si="2"/>
        <v>15616</v>
      </c>
      <c r="L15" s="15">
        <f aca="true" t="shared" si="20" ref="L15:L53">ROUNDDOWN(($Y$26*8+$Y$27*20+$Y$28*20+$Y$29*(H15-60)+$Y$25)*1.08,0)</f>
        <v>9875</v>
      </c>
      <c r="M15" s="16">
        <f aca="true" t="shared" si="21" ref="M15:M53">ROUNDDOWN(($Y$18*20+$Y$19*40+$Y$20*(H15-60)+$Y$17)*1.08,0)</f>
        <v>6804</v>
      </c>
      <c r="N15" s="31">
        <f t="shared" si="3"/>
        <v>16679</v>
      </c>
      <c r="O15" s="13">
        <v>112</v>
      </c>
      <c r="P15" s="14">
        <f t="shared" si="10"/>
        <v>19051</v>
      </c>
      <c r="Q15" s="16">
        <f t="shared" si="11"/>
        <v>15552</v>
      </c>
      <c r="R15" s="11">
        <f t="shared" si="4"/>
        <v>34603</v>
      </c>
      <c r="S15" s="15">
        <f t="shared" si="12"/>
        <v>23602</v>
      </c>
      <c r="T15" s="16">
        <f t="shared" si="13"/>
        <v>15552</v>
      </c>
      <c r="U15" s="17">
        <f t="shared" si="5"/>
        <v>39154</v>
      </c>
      <c r="X15" s="9" t="s">
        <v>6</v>
      </c>
      <c r="Y15" s="9">
        <v>250</v>
      </c>
      <c r="Z15" s="9" t="s">
        <v>4</v>
      </c>
    </row>
    <row r="16" spans="1:21" s="9" customFormat="1" ht="13.5" customHeight="1">
      <c r="A16" s="41">
        <v>12</v>
      </c>
      <c r="B16" s="14">
        <f t="shared" si="14"/>
        <v>2203</v>
      </c>
      <c r="C16" s="10">
        <f t="shared" si="15"/>
        <v>1814</v>
      </c>
      <c r="D16" s="11">
        <f t="shared" si="0"/>
        <v>4017</v>
      </c>
      <c r="E16" s="12">
        <f t="shared" si="16"/>
        <v>1350</v>
      </c>
      <c r="F16" s="10">
        <f t="shared" si="17"/>
        <v>1814</v>
      </c>
      <c r="G16" s="31">
        <f t="shared" si="1"/>
        <v>3164</v>
      </c>
      <c r="H16" s="36">
        <v>63</v>
      </c>
      <c r="I16" s="14">
        <f t="shared" si="18"/>
        <v>9007</v>
      </c>
      <c r="J16" s="16">
        <f t="shared" si="19"/>
        <v>6966</v>
      </c>
      <c r="K16" s="11">
        <f t="shared" si="2"/>
        <v>15973</v>
      </c>
      <c r="L16" s="15">
        <f t="shared" si="20"/>
        <v>10142</v>
      </c>
      <c r="M16" s="16">
        <f t="shared" si="21"/>
        <v>6966</v>
      </c>
      <c r="N16" s="31">
        <f t="shared" si="3"/>
        <v>17108</v>
      </c>
      <c r="O16" s="13">
        <v>113</v>
      </c>
      <c r="P16" s="14">
        <f t="shared" si="10"/>
        <v>19288</v>
      </c>
      <c r="Q16" s="16">
        <f t="shared" si="11"/>
        <v>15768</v>
      </c>
      <c r="R16" s="11">
        <f t="shared" si="4"/>
        <v>35056</v>
      </c>
      <c r="S16" s="15">
        <f t="shared" si="12"/>
        <v>23901</v>
      </c>
      <c r="T16" s="16">
        <f t="shared" si="13"/>
        <v>15768</v>
      </c>
      <c r="U16" s="17">
        <f t="shared" si="5"/>
        <v>39669</v>
      </c>
    </row>
    <row r="17" spans="1:26" s="9" customFormat="1" ht="13.5" customHeight="1">
      <c r="A17" s="41">
        <v>13</v>
      </c>
      <c r="B17" s="14">
        <f t="shared" si="14"/>
        <v>2278</v>
      </c>
      <c r="C17" s="10">
        <f t="shared" si="15"/>
        <v>1857</v>
      </c>
      <c r="D17" s="11">
        <f t="shared" si="0"/>
        <v>4135</v>
      </c>
      <c r="E17" s="15">
        <f>ROUNDDOWN(($Y$26*(A17-12)+$Y$25)*1.08,0)</f>
        <v>1360</v>
      </c>
      <c r="F17" s="10">
        <f t="shared" si="17"/>
        <v>1857</v>
      </c>
      <c r="G17" s="31">
        <f t="shared" si="1"/>
        <v>3217</v>
      </c>
      <c r="H17" s="36">
        <v>64</v>
      </c>
      <c r="I17" s="14">
        <f t="shared" si="18"/>
        <v>9201</v>
      </c>
      <c r="J17" s="16">
        <f t="shared" si="19"/>
        <v>7128</v>
      </c>
      <c r="K17" s="11">
        <f t="shared" si="2"/>
        <v>16329</v>
      </c>
      <c r="L17" s="15">
        <f t="shared" si="20"/>
        <v>10409</v>
      </c>
      <c r="M17" s="16">
        <f t="shared" si="21"/>
        <v>7128</v>
      </c>
      <c r="N17" s="31">
        <f t="shared" si="3"/>
        <v>17537</v>
      </c>
      <c r="O17" s="13">
        <v>114</v>
      </c>
      <c r="P17" s="14">
        <f t="shared" si="10"/>
        <v>19526</v>
      </c>
      <c r="Q17" s="16">
        <f t="shared" si="11"/>
        <v>15984</v>
      </c>
      <c r="R17" s="11">
        <f t="shared" si="4"/>
        <v>35510</v>
      </c>
      <c r="S17" s="15">
        <f t="shared" si="12"/>
        <v>24200</v>
      </c>
      <c r="T17" s="16">
        <f t="shared" si="13"/>
        <v>15984</v>
      </c>
      <c r="U17" s="17">
        <f t="shared" si="5"/>
        <v>40184</v>
      </c>
      <c r="W17" s="9" t="s">
        <v>14</v>
      </c>
      <c r="X17" s="9" t="s">
        <v>5</v>
      </c>
      <c r="Y17" s="9">
        <v>1200</v>
      </c>
      <c r="Z17" s="9" t="s">
        <v>4</v>
      </c>
    </row>
    <row r="18" spans="1:26" s="9" customFormat="1" ht="13.5" customHeight="1">
      <c r="A18" s="41">
        <v>14</v>
      </c>
      <c r="B18" s="14">
        <f t="shared" si="14"/>
        <v>2354</v>
      </c>
      <c r="C18" s="10">
        <f t="shared" si="15"/>
        <v>1900</v>
      </c>
      <c r="D18" s="11">
        <f t="shared" si="0"/>
        <v>4254</v>
      </c>
      <c r="E18" s="15">
        <f aca="true" t="shared" si="22" ref="E18:E24">ROUNDDOWN(($Y$26*(A18-12)+$Y$25)*1.08,0)</f>
        <v>1371</v>
      </c>
      <c r="F18" s="10">
        <f t="shared" si="17"/>
        <v>1900</v>
      </c>
      <c r="G18" s="31">
        <f t="shared" si="1"/>
        <v>3271</v>
      </c>
      <c r="H18" s="36">
        <v>65</v>
      </c>
      <c r="I18" s="14">
        <f t="shared" si="18"/>
        <v>9396</v>
      </c>
      <c r="J18" s="16">
        <f t="shared" si="19"/>
        <v>7290</v>
      </c>
      <c r="K18" s="11">
        <f t="shared" si="2"/>
        <v>16686</v>
      </c>
      <c r="L18" s="15">
        <f t="shared" si="20"/>
        <v>10675</v>
      </c>
      <c r="M18" s="16">
        <f t="shared" si="21"/>
        <v>7290</v>
      </c>
      <c r="N18" s="31">
        <f t="shared" si="3"/>
        <v>17965</v>
      </c>
      <c r="O18" s="13">
        <v>115</v>
      </c>
      <c r="P18" s="14">
        <f t="shared" si="10"/>
        <v>19764</v>
      </c>
      <c r="Q18" s="16">
        <f t="shared" si="11"/>
        <v>16200</v>
      </c>
      <c r="R18" s="11">
        <f t="shared" si="4"/>
        <v>35964</v>
      </c>
      <c r="S18" s="15">
        <f t="shared" si="12"/>
        <v>24499</v>
      </c>
      <c r="T18" s="16">
        <f t="shared" si="13"/>
        <v>16200</v>
      </c>
      <c r="U18" s="17">
        <f t="shared" si="5"/>
        <v>40699</v>
      </c>
      <c r="X18" s="9" t="s">
        <v>7</v>
      </c>
      <c r="Y18" s="9">
        <v>40</v>
      </c>
      <c r="Z18" s="9" t="s">
        <v>4</v>
      </c>
    </row>
    <row r="19" spans="1:26" s="9" customFormat="1" ht="13.5" customHeight="1">
      <c r="A19" s="41">
        <v>15</v>
      </c>
      <c r="B19" s="14">
        <f t="shared" si="14"/>
        <v>2430</v>
      </c>
      <c r="C19" s="10">
        <f t="shared" si="15"/>
        <v>1944</v>
      </c>
      <c r="D19" s="11">
        <f t="shared" si="0"/>
        <v>4374</v>
      </c>
      <c r="E19" s="15">
        <f t="shared" si="22"/>
        <v>1382</v>
      </c>
      <c r="F19" s="10">
        <f t="shared" si="17"/>
        <v>1944</v>
      </c>
      <c r="G19" s="31">
        <f t="shared" si="1"/>
        <v>3326</v>
      </c>
      <c r="H19" s="36">
        <v>66</v>
      </c>
      <c r="I19" s="14">
        <f t="shared" si="18"/>
        <v>9590</v>
      </c>
      <c r="J19" s="16">
        <f t="shared" si="19"/>
        <v>7452</v>
      </c>
      <c r="K19" s="11">
        <f t="shared" si="2"/>
        <v>17042</v>
      </c>
      <c r="L19" s="15">
        <f t="shared" si="20"/>
        <v>10942</v>
      </c>
      <c r="M19" s="16">
        <f t="shared" si="21"/>
        <v>7452</v>
      </c>
      <c r="N19" s="31">
        <f t="shared" si="3"/>
        <v>18394</v>
      </c>
      <c r="O19" s="13">
        <v>116</v>
      </c>
      <c r="P19" s="14">
        <f t="shared" si="10"/>
        <v>20001</v>
      </c>
      <c r="Q19" s="16">
        <f t="shared" si="11"/>
        <v>16416</v>
      </c>
      <c r="R19" s="11">
        <f t="shared" si="4"/>
        <v>36417</v>
      </c>
      <c r="S19" s="15">
        <f t="shared" si="12"/>
        <v>24798</v>
      </c>
      <c r="T19" s="16">
        <f t="shared" si="13"/>
        <v>16416</v>
      </c>
      <c r="U19" s="17">
        <f t="shared" si="5"/>
        <v>41214</v>
      </c>
      <c r="X19" s="9" t="s">
        <v>8</v>
      </c>
      <c r="Y19" s="9">
        <v>100</v>
      </c>
      <c r="Z19" s="9" t="s">
        <v>4</v>
      </c>
    </row>
    <row r="20" spans="1:26" s="9" customFormat="1" ht="13.5" customHeight="1">
      <c r="A20" s="41">
        <v>16</v>
      </c>
      <c r="B20" s="14">
        <f t="shared" si="14"/>
        <v>2505</v>
      </c>
      <c r="C20" s="10">
        <f t="shared" si="15"/>
        <v>1987</v>
      </c>
      <c r="D20" s="11">
        <f t="shared" si="0"/>
        <v>4492</v>
      </c>
      <c r="E20" s="15">
        <f t="shared" si="22"/>
        <v>1393</v>
      </c>
      <c r="F20" s="10">
        <f t="shared" si="17"/>
        <v>1987</v>
      </c>
      <c r="G20" s="31">
        <f t="shared" si="1"/>
        <v>3380</v>
      </c>
      <c r="H20" s="36">
        <v>67</v>
      </c>
      <c r="I20" s="14">
        <f t="shared" si="18"/>
        <v>9784</v>
      </c>
      <c r="J20" s="16">
        <f t="shared" si="19"/>
        <v>7614</v>
      </c>
      <c r="K20" s="11">
        <f t="shared" si="2"/>
        <v>17398</v>
      </c>
      <c r="L20" s="15">
        <f t="shared" si="20"/>
        <v>11209</v>
      </c>
      <c r="M20" s="16">
        <f t="shared" si="21"/>
        <v>7614</v>
      </c>
      <c r="N20" s="31">
        <f t="shared" si="3"/>
        <v>18823</v>
      </c>
      <c r="O20" s="13">
        <v>117</v>
      </c>
      <c r="P20" s="14">
        <f t="shared" si="10"/>
        <v>20239</v>
      </c>
      <c r="Q20" s="16">
        <f t="shared" si="11"/>
        <v>16632</v>
      </c>
      <c r="R20" s="11">
        <f t="shared" si="4"/>
        <v>36871</v>
      </c>
      <c r="S20" s="15">
        <f t="shared" si="12"/>
        <v>25098</v>
      </c>
      <c r="T20" s="16">
        <f t="shared" si="13"/>
        <v>16632</v>
      </c>
      <c r="U20" s="17">
        <f t="shared" si="5"/>
        <v>41730</v>
      </c>
      <c r="X20" s="9" t="s">
        <v>9</v>
      </c>
      <c r="Y20" s="9">
        <v>150</v>
      </c>
      <c r="Z20" s="9" t="s">
        <v>4</v>
      </c>
    </row>
    <row r="21" spans="1:26" s="9" customFormat="1" ht="13.5" customHeight="1">
      <c r="A21" s="41">
        <v>17</v>
      </c>
      <c r="B21" s="14">
        <f t="shared" si="14"/>
        <v>2581</v>
      </c>
      <c r="C21" s="10">
        <f t="shared" si="15"/>
        <v>2030</v>
      </c>
      <c r="D21" s="11">
        <f t="shared" si="0"/>
        <v>4611</v>
      </c>
      <c r="E21" s="15">
        <f t="shared" si="22"/>
        <v>1404</v>
      </c>
      <c r="F21" s="10">
        <f t="shared" si="17"/>
        <v>2030</v>
      </c>
      <c r="G21" s="31">
        <f t="shared" si="1"/>
        <v>3434</v>
      </c>
      <c r="H21" s="36">
        <v>68</v>
      </c>
      <c r="I21" s="14">
        <f t="shared" si="18"/>
        <v>9979</v>
      </c>
      <c r="J21" s="16">
        <f t="shared" si="19"/>
        <v>7776</v>
      </c>
      <c r="K21" s="11">
        <f t="shared" si="2"/>
        <v>17755</v>
      </c>
      <c r="L21" s="15">
        <f t="shared" si="20"/>
        <v>11476</v>
      </c>
      <c r="M21" s="16">
        <f t="shared" si="21"/>
        <v>7776</v>
      </c>
      <c r="N21" s="31">
        <f t="shared" si="3"/>
        <v>19252</v>
      </c>
      <c r="O21" s="13">
        <v>118</v>
      </c>
      <c r="P21" s="14">
        <f t="shared" si="10"/>
        <v>20476</v>
      </c>
      <c r="Q21" s="16">
        <f t="shared" si="11"/>
        <v>16848</v>
      </c>
      <c r="R21" s="11">
        <f t="shared" si="4"/>
        <v>37324</v>
      </c>
      <c r="S21" s="15">
        <f t="shared" si="12"/>
        <v>25397</v>
      </c>
      <c r="T21" s="16">
        <f t="shared" si="13"/>
        <v>16848</v>
      </c>
      <c r="U21" s="17">
        <f t="shared" si="5"/>
        <v>42245</v>
      </c>
      <c r="X21" s="9" t="s">
        <v>10</v>
      </c>
      <c r="Y21" s="9">
        <v>200</v>
      </c>
      <c r="Z21" s="9" t="s">
        <v>4</v>
      </c>
    </row>
    <row r="22" spans="1:26" s="9" customFormat="1" ht="13.5" customHeight="1">
      <c r="A22" s="41">
        <v>18</v>
      </c>
      <c r="B22" s="14">
        <f t="shared" si="14"/>
        <v>2656</v>
      </c>
      <c r="C22" s="10">
        <f t="shared" si="15"/>
        <v>2073</v>
      </c>
      <c r="D22" s="11">
        <f t="shared" si="0"/>
        <v>4729</v>
      </c>
      <c r="E22" s="15">
        <f t="shared" si="22"/>
        <v>1414</v>
      </c>
      <c r="F22" s="10">
        <f t="shared" si="17"/>
        <v>2073</v>
      </c>
      <c r="G22" s="31">
        <f t="shared" si="1"/>
        <v>3487</v>
      </c>
      <c r="H22" s="36">
        <v>69</v>
      </c>
      <c r="I22" s="14">
        <f t="shared" si="18"/>
        <v>10173</v>
      </c>
      <c r="J22" s="16">
        <f t="shared" si="19"/>
        <v>7938</v>
      </c>
      <c r="K22" s="11">
        <f t="shared" si="2"/>
        <v>18111</v>
      </c>
      <c r="L22" s="15">
        <f t="shared" si="20"/>
        <v>11742</v>
      </c>
      <c r="M22" s="16">
        <f t="shared" si="21"/>
        <v>7938</v>
      </c>
      <c r="N22" s="31">
        <f t="shared" si="3"/>
        <v>19680</v>
      </c>
      <c r="O22" s="13">
        <v>119</v>
      </c>
      <c r="P22" s="14">
        <f t="shared" si="10"/>
        <v>20714</v>
      </c>
      <c r="Q22" s="16">
        <f t="shared" si="11"/>
        <v>17064</v>
      </c>
      <c r="R22" s="11">
        <f t="shared" si="4"/>
        <v>37778</v>
      </c>
      <c r="S22" s="15">
        <f t="shared" si="12"/>
        <v>25696</v>
      </c>
      <c r="T22" s="16">
        <f t="shared" si="13"/>
        <v>17064</v>
      </c>
      <c r="U22" s="17">
        <f t="shared" si="5"/>
        <v>42760</v>
      </c>
      <c r="X22" s="9" t="s">
        <v>6</v>
      </c>
      <c r="Y22" s="9">
        <v>230</v>
      </c>
      <c r="Z22" s="9" t="s">
        <v>4</v>
      </c>
    </row>
    <row r="23" spans="1:21" s="9" customFormat="1" ht="13.5" customHeight="1">
      <c r="A23" s="41">
        <v>19</v>
      </c>
      <c r="B23" s="14">
        <f t="shared" si="14"/>
        <v>2732</v>
      </c>
      <c r="C23" s="10">
        <f t="shared" si="15"/>
        <v>2116</v>
      </c>
      <c r="D23" s="11">
        <f t="shared" si="0"/>
        <v>4848</v>
      </c>
      <c r="E23" s="15">
        <f t="shared" si="22"/>
        <v>1425</v>
      </c>
      <c r="F23" s="10">
        <f t="shared" si="17"/>
        <v>2116</v>
      </c>
      <c r="G23" s="31">
        <f t="shared" si="1"/>
        <v>3541</v>
      </c>
      <c r="H23" s="36">
        <v>70</v>
      </c>
      <c r="I23" s="14">
        <f t="shared" si="18"/>
        <v>10368</v>
      </c>
      <c r="J23" s="16">
        <f t="shared" si="19"/>
        <v>8100</v>
      </c>
      <c r="K23" s="11">
        <f t="shared" si="2"/>
        <v>18468</v>
      </c>
      <c r="L23" s="15">
        <f t="shared" si="20"/>
        <v>12009</v>
      </c>
      <c r="M23" s="16">
        <f t="shared" si="21"/>
        <v>8100</v>
      </c>
      <c r="N23" s="31">
        <f t="shared" si="3"/>
        <v>20109</v>
      </c>
      <c r="O23" s="13">
        <v>120</v>
      </c>
      <c r="P23" s="14">
        <f t="shared" si="10"/>
        <v>20952</v>
      </c>
      <c r="Q23" s="16">
        <f t="shared" si="11"/>
        <v>17280</v>
      </c>
      <c r="R23" s="11">
        <f t="shared" si="4"/>
        <v>38232</v>
      </c>
      <c r="S23" s="15">
        <f t="shared" si="12"/>
        <v>25995</v>
      </c>
      <c r="T23" s="16">
        <f t="shared" si="13"/>
        <v>17280</v>
      </c>
      <c r="U23" s="17">
        <f t="shared" si="5"/>
        <v>43275</v>
      </c>
    </row>
    <row r="24" spans="1:21" s="9" customFormat="1" ht="13.5" customHeight="1">
      <c r="A24" s="41">
        <v>20</v>
      </c>
      <c r="B24" s="14">
        <f t="shared" si="14"/>
        <v>2808</v>
      </c>
      <c r="C24" s="10">
        <f t="shared" si="15"/>
        <v>2160</v>
      </c>
      <c r="D24" s="11">
        <f t="shared" si="0"/>
        <v>4968</v>
      </c>
      <c r="E24" s="15">
        <f t="shared" si="22"/>
        <v>1436</v>
      </c>
      <c r="F24" s="10">
        <f t="shared" si="17"/>
        <v>2160</v>
      </c>
      <c r="G24" s="31">
        <f t="shared" si="1"/>
        <v>3596</v>
      </c>
      <c r="H24" s="36">
        <v>71</v>
      </c>
      <c r="I24" s="14">
        <f t="shared" si="18"/>
        <v>10562</v>
      </c>
      <c r="J24" s="16">
        <f t="shared" si="19"/>
        <v>8262</v>
      </c>
      <c r="K24" s="11">
        <f t="shared" si="2"/>
        <v>18824</v>
      </c>
      <c r="L24" s="15">
        <f t="shared" si="20"/>
        <v>12276</v>
      </c>
      <c r="M24" s="16">
        <f t="shared" si="21"/>
        <v>8262</v>
      </c>
      <c r="N24" s="31">
        <f t="shared" si="3"/>
        <v>20538</v>
      </c>
      <c r="O24" s="13">
        <v>121</v>
      </c>
      <c r="P24" s="14">
        <f t="shared" si="10"/>
        <v>21189</v>
      </c>
      <c r="Q24" s="16">
        <f t="shared" si="11"/>
        <v>17496</v>
      </c>
      <c r="R24" s="11">
        <f t="shared" si="4"/>
        <v>38685</v>
      </c>
      <c r="S24" s="15">
        <f t="shared" si="12"/>
        <v>26294</v>
      </c>
      <c r="T24" s="16">
        <f t="shared" si="13"/>
        <v>17496</v>
      </c>
      <c r="U24" s="17">
        <f t="shared" si="5"/>
        <v>43790</v>
      </c>
    </row>
    <row r="25" spans="1:26" s="9" customFormat="1" ht="13.5" customHeight="1">
      <c r="A25" s="41">
        <v>21</v>
      </c>
      <c r="B25" s="14">
        <f>ROUNDDOWN(($Y$11*20+(A25-20)*$Y$12+$Y$10)*1.08,0)</f>
        <v>2948</v>
      </c>
      <c r="C25" s="10">
        <f>ROUNDDOWN(($Y$18*20+$Y$19*(A25-20)+$Y$17)*1.08,0)</f>
        <v>2268</v>
      </c>
      <c r="D25" s="11">
        <f t="shared" si="0"/>
        <v>5216</v>
      </c>
      <c r="E25" s="15">
        <f>ROUNDDOWN(($Y$26*8+(A25-20)*$Y$27+$Y$25)*1.08,0)</f>
        <v>1602</v>
      </c>
      <c r="F25" s="10">
        <f>ROUNDDOWN(($Y$18*20+$Y$19*(A25-20)+$Y$17)*1.08,0)</f>
        <v>2268</v>
      </c>
      <c r="G25" s="31">
        <f t="shared" si="1"/>
        <v>3870</v>
      </c>
      <c r="H25" s="36">
        <v>72</v>
      </c>
      <c r="I25" s="14">
        <f t="shared" si="18"/>
        <v>10756</v>
      </c>
      <c r="J25" s="16">
        <f t="shared" si="19"/>
        <v>8424</v>
      </c>
      <c r="K25" s="11">
        <f t="shared" si="2"/>
        <v>19180</v>
      </c>
      <c r="L25" s="15">
        <f t="shared" si="20"/>
        <v>12543</v>
      </c>
      <c r="M25" s="16">
        <f t="shared" si="21"/>
        <v>8424</v>
      </c>
      <c r="N25" s="31">
        <f t="shared" si="3"/>
        <v>20967</v>
      </c>
      <c r="O25" s="13">
        <v>122</v>
      </c>
      <c r="P25" s="14">
        <f t="shared" si="10"/>
        <v>21427</v>
      </c>
      <c r="Q25" s="16">
        <f t="shared" si="11"/>
        <v>17712</v>
      </c>
      <c r="R25" s="11">
        <f t="shared" si="4"/>
        <v>39139</v>
      </c>
      <c r="S25" s="15">
        <f t="shared" si="12"/>
        <v>26593</v>
      </c>
      <c r="T25" s="16">
        <f t="shared" si="13"/>
        <v>17712</v>
      </c>
      <c r="U25" s="17">
        <f t="shared" si="5"/>
        <v>44305</v>
      </c>
      <c r="W25" s="9" t="s">
        <v>12</v>
      </c>
      <c r="X25" s="9" t="s">
        <v>5</v>
      </c>
      <c r="Y25" s="18">
        <v>1250</v>
      </c>
      <c r="Z25" s="9" t="s">
        <v>4</v>
      </c>
    </row>
    <row r="26" spans="1:26" s="9" customFormat="1" ht="13.5" customHeight="1">
      <c r="A26" s="41">
        <v>22</v>
      </c>
      <c r="B26" s="14">
        <f aca="true" t="shared" si="23" ref="B26:B54">ROUNDDOWN(($Y$11*20+(A26-20)*$Y$12+$Y$10)*1.08,0)</f>
        <v>3088</v>
      </c>
      <c r="C26" s="10">
        <f aca="true" t="shared" si="24" ref="C26:C54">ROUNDDOWN(($Y$18*20+$Y$19*(A26-20)+$Y$17)*1.08,0)</f>
        <v>2376</v>
      </c>
      <c r="D26" s="11">
        <f t="shared" si="0"/>
        <v>5464</v>
      </c>
      <c r="E26" s="15">
        <f aca="true" t="shared" si="25" ref="E26:E44">ROUNDDOWN(($Y$26*8+(A26-20)*$Y$27+$Y$25)*1.08,0)</f>
        <v>1769</v>
      </c>
      <c r="F26" s="10">
        <f aca="true" t="shared" si="26" ref="F26:F53">ROUNDDOWN(($Y$18*20+$Y$19*(A26-20)+$Y$17)*1.08,0)</f>
        <v>2376</v>
      </c>
      <c r="G26" s="31">
        <f t="shared" si="1"/>
        <v>4145</v>
      </c>
      <c r="H26" s="36">
        <v>73</v>
      </c>
      <c r="I26" s="14">
        <f t="shared" si="18"/>
        <v>10951</v>
      </c>
      <c r="J26" s="16">
        <f t="shared" si="19"/>
        <v>8586</v>
      </c>
      <c r="K26" s="11">
        <f t="shared" si="2"/>
        <v>19537</v>
      </c>
      <c r="L26" s="15">
        <f t="shared" si="20"/>
        <v>12809</v>
      </c>
      <c r="M26" s="16">
        <f t="shared" si="21"/>
        <v>8586</v>
      </c>
      <c r="N26" s="31">
        <f t="shared" si="3"/>
        <v>21395</v>
      </c>
      <c r="O26" s="13">
        <v>123</v>
      </c>
      <c r="P26" s="14">
        <f t="shared" si="10"/>
        <v>21664</v>
      </c>
      <c r="Q26" s="16">
        <f t="shared" si="11"/>
        <v>17928</v>
      </c>
      <c r="R26" s="11">
        <f t="shared" si="4"/>
        <v>39592</v>
      </c>
      <c r="S26" s="15">
        <f t="shared" si="12"/>
        <v>26893</v>
      </c>
      <c r="T26" s="16">
        <f t="shared" si="13"/>
        <v>17928</v>
      </c>
      <c r="U26" s="17">
        <f t="shared" si="5"/>
        <v>44821</v>
      </c>
      <c r="X26" s="9" t="s">
        <v>17</v>
      </c>
      <c r="Y26" s="18">
        <v>10</v>
      </c>
      <c r="Z26" s="9" t="s">
        <v>4</v>
      </c>
    </row>
    <row r="27" spans="1:26" s="9" customFormat="1" ht="13.5" customHeight="1">
      <c r="A27" s="41">
        <v>23</v>
      </c>
      <c r="B27" s="14">
        <f t="shared" si="23"/>
        <v>3229</v>
      </c>
      <c r="C27" s="10">
        <f t="shared" si="24"/>
        <v>2484</v>
      </c>
      <c r="D27" s="11">
        <f t="shared" si="0"/>
        <v>5713</v>
      </c>
      <c r="E27" s="15">
        <f t="shared" si="25"/>
        <v>1935</v>
      </c>
      <c r="F27" s="10">
        <f t="shared" si="26"/>
        <v>2484</v>
      </c>
      <c r="G27" s="31">
        <f t="shared" si="1"/>
        <v>4419</v>
      </c>
      <c r="H27" s="36">
        <v>74</v>
      </c>
      <c r="I27" s="14">
        <f t="shared" si="18"/>
        <v>11145</v>
      </c>
      <c r="J27" s="16">
        <f t="shared" si="19"/>
        <v>8748</v>
      </c>
      <c r="K27" s="11">
        <f t="shared" si="2"/>
        <v>19893</v>
      </c>
      <c r="L27" s="15">
        <f t="shared" si="20"/>
        <v>13076</v>
      </c>
      <c r="M27" s="16">
        <f t="shared" si="21"/>
        <v>8748</v>
      </c>
      <c r="N27" s="31">
        <f t="shared" si="3"/>
        <v>21824</v>
      </c>
      <c r="O27" s="13">
        <v>124</v>
      </c>
      <c r="P27" s="14">
        <f t="shared" si="10"/>
        <v>21902</v>
      </c>
      <c r="Q27" s="16">
        <f t="shared" si="11"/>
        <v>18144</v>
      </c>
      <c r="R27" s="11">
        <f t="shared" si="4"/>
        <v>40046</v>
      </c>
      <c r="S27" s="15">
        <f t="shared" si="12"/>
        <v>27192</v>
      </c>
      <c r="T27" s="16">
        <f t="shared" si="13"/>
        <v>18144</v>
      </c>
      <c r="U27" s="17">
        <f t="shared" si="5"/>
        <v>45336</v>
      </c>
      <c r="X27" s="9" t="s">
        <v>18</v>
      </c>
      <c r="Y27" s="18">
        <v>154</v>
      </c>
      <c r="Z27" s="9" t="s">
        <v>4</v>
      </c>
    </row>
    <row r="28" spans="1:26" s="9" customFormat="1" ht="13.5" customHeight="1">
      <c r="A28" s="41">
        <v>24</v>
      </c>
      <c r="B28" s="14">
        <f t="shared" si="23"/>
        <v>3369</v>
      </c>
      <c r="C28" s="10">
        <f t="shared" si="24"/>
        <v>2592</v>
      </c>
      <c r="D28" s="11">
        <f t="shared" si="0"/>
        <v>5961</v>
      </c>
      <c r="E28" s="15">
        <f t="shared" si="25"/>
        <v>2101</v>
      </c>
      <c r="F28" s="10">
        <f t="shared" si="26"/>
        <v>2592</v>
      </c>
      <c r="G28" s="31">
        <f t="shared" si="1"/>
        <v>4693</v>
      </c>
      <c r="H28" s="36">
        <v>75</v>
      </c>
      <c r="I28" s="14">
        <f t="shared" si="18"/>
        <v>11340</v>
      </c>
      <c r="J28" s="16">
        <f t="shared" si="19"/>
        <v>8910</v>
      </c>
      <c r="K28" s="11">
        <f t="shared" si="2"/>
        <v>20250</v>
      </c>
      <c r="L28" s="15">
        <f t="shared" si="20"/>
        <v>13343</v>
      </c>
      <c r="M28" s="16">
        <f t="shared" si="21"/>
        <v>8910</v>
      </c>
      <c r="N28" s="31">
        <f t="shared" si="3"/>
        <v>22253</v>
      </c>
      <c r="O28" s="13">
        <v>125</v>
      </c>
      <c r="P28" s="14">
        <f t="shared" si="10"/>
        <v>22140</v>
      </c>
      <c r="Q28" s="16">
        <f t="shared" si="11"/>
        <v>18360</v>
      </c>
      <c r="R28" s="11">
        <f t="shared" si="4"/>
        <v>40500</v>
      </c>
      <c r="S28" s="15">
        <f t="shared" si="12"/>
        <v>27491</v>
      </c>
      <c r="T28" s="16">
        <f t="shared" si="13"/>
        <v>18360</v>
      </c>
      <c r="U28" s="17">
        <f t="shared" si="5"/>
        <v>45851</v>
      </c>
      <c r="X28" s="9" t="s">
        <v>19</v>
      </c>
      <c r="Y28" s="18">
        <v>212</v>
      </c>
      <c r="Z28" s="9" t="s">
        <v>4</v>
      </c>
    </row>
    <row r="29" spans="1:26" s="9" customFormat="1" ht="13.5" customHeight="1">
      <c r="A29" s="41">
        <v>25</v>
      </c>
      <c r="B29" s="14">
        <f t="shared" si="23"/>
        <v>3510</v>
      </c>
      <c r="C29" s="10">
        <f t="shared" si="24"/>
        <v>2700</v>
      </c>
      <c r="D29" s="11">
        <f t="shared" si="0"/>
        <v>6210</v>
      </c>
      <c r="E29" s="15">
        <f t="shared" si="25"/>
        <v>2268</v>
      </c>
      <c r="F29" s="10">
        <f t="shared" si="26"/>
        <v>2700</v>
      </c>
      <c r="G29" s="31">
        <f t="shared" si="1"/>
        <v>4968</v>
      </c>
      <c r="H29" s="36">
        <v>76</v>
      </c>
      <c r="I29" s="14">
        <f t="shared" si="18"/>
        <v>11534</v>
      </c>
      <c r="J29" s="16">
        <f t="shared" si="19"/>
        <v>9072</v>
      </c>
      <c r="K29" s="11">
        <f t="shared" si="2"/>
        <v>20606</v>
      </c>
      <c r="L29" s="15">
        <f t="shared" si="20"/>
        <v>13610</v>
      </c>
      <c r="M29" s="16">
        <f t="shared" si="21"/>
        <v>9072</v>
      </c>
      <c r="N29" s="31">
        <f t="shared" si="3"/>
        <v>22682</v>
      </c>
      <c r="O29" s="13">
        <v>126</v>
      </c>
      <c r="P29" s="14">
        <f t="shared" si="10"/>
        <v>22377</v>
      </c>
      <c r="Q29" s="16">
        <f t="shared" si="11"/>
        <v>18576</v>
      </c>
      <c r="R29" s="11">
        <f t="shared" si="4"/>
        <v>40953</v>
      </c>
      <c r="S29" s="15">
        <f t="shared" si="12"/>
        <v>27790</v>
      </c>
      <c r="T29" s="16">
        <f t="shared" si="13"/>
        <v>18576</v>
      </c>
      <c r="U29" s="17">
        <f t="shared" si="5"/>
        <v>46366</v>
      </c>
      <c r="X29" s="9" t="s">
        <v>9</v>
      </c>
      <c r="Y29" s="18">
        <v>247</v>
      </c>
      <c r="Z29" s="9" t="s">
        <v>4</v>
      </c>
    </row>
    <row r="30" spans="1:26" s="9" customFormat="1" ht="13.5" customHeight="1">
      <c r="A30" s="41">
        <v>26</v>
      </c>
      <c r="B30" s="14">
        <f t="shared" si="23"/>
        <v>3650</v>
      </c>
      <c r="C30" s="10">
        <f t="shared" si="24"/>
        <v>2808</v>
      </c>
      <c r="D30" s="11">
        <f t="shared" si="0"/>
        <v>6458</v>
      </c>
      <c r="E30" s="15">
        <f t="shared" si="25"/>
        <v>2434</v>
      </c>
      <c r="F30" s="10">
        <f t="shared" si="26"/>
        <v>2808</v>
      </c>
      <c r="G30" s="31">
        <f t="shared" si="1"/>
        <v>5242</v>
      </c>
      <c r="H30" s="36">
        <v>77</v>
      </c>
      <c r="I30" s="14">
        <f t="shared" si="18"/>
        <v>11728</v>
      </c>
      <c r="J30" s="16">
        <f t="shared" si="19"/>
        <v>9234</v>
      </c>
      <c r="K30" s="11">
        <f t="shared" si="2"/>
        <v>20962</v>
      </c>
      <c r="L30" s="15">
        <f t="shared" si="20"/>
        <v>13876</v>
      </c>
      <c r="M30" s="16">
        <f t="shared" si="21"/>
        <v>9234</v>
      </c>
      <c r="N30" s="31">
        <f t="shared" si="3"/>
        <v>23110</v>
      </c>
      <c r="O30" s="13">
        <v>127</v>
      </c>
      <c r="P30" s="14">
        <f t="shared" si="10"/>
        <v>22615</v>
      </c>
      <c r="Q30" s="16">
        <f t="shared" si="11"/>
        <v>18792</v>
      </c>
      <c r="R30" s="11">
        <f t="shared" si="4"/>
        <v>41407</v>
      </c>
      <c r="S30" s="15">
        <f t="shared" si="12"/>
        <v>28089</v>
      </c>
      <c r="T30" s="16">
        <f t="shared" si="13"/>
        <v>18792</v>
      </c>
      <c r="U30" s="17">
        <f t="shared" si="5"/>
        <v>46881</v>
      </c>
      <c r="X30" s="9" t="s">
        <v>10</v>
      </c>
      <c r="Y30" s="18">
        <v>277</v>
      </c>
      <c r="Z30" s="9" t="s">
        <v>4</v>
      </c>
    </row>
    <row r="31" spans="1:26" s="9" customFormat="1" ht="13.5" customHeight="1">
      <c r="A31" s="41">
        <v>27</v>
      </c>
      <c r="B31" s="14">
        <f t="shared" si="23"/>
        <v>3790</v>
      </c>
      <c r="C31" s="10">
        <f t="shared" si="24"/>
        <v>2916</v>
      </c>
      <c r="D31" s="11">
        <f t="shared" si="0"/>
        <v>6706</v>
      </c>
      <c r="E31" s="15">
        <f t="shared" si="25"/>
        <v>2600</v>
      </c>
      <c r="F31" s="10">
        <f t="shared" si="26"/>
        <v>2916</v>
      </c>
      <c r="G31" s="31">
        <f t="shared" si="1"/>
        <v>5516</v>
      </c>
      <c r="H31" s="36">
        <v>78</v>
      </c>
      <c r="I31" s="14">
        <f t="shared" si="18"/>
        <v>11923</v>
      </c>
      <c r="J31" s="16">
        <f t="shared" si="19"/>
        <v>9396</v>
      </c>
      <c r="K31" s="11">
        <f t="shared" si="2"/>
        <v>21319</v>
      </c>
      <c r="L31" s="15">
        <f t="shared" si="20"/>
        <v>14143</v>
      </c>
      <c r="M31" s="16">
        <f t="shared" si="21"/>
        <v>9396</v>
      </c>
      <c r="N31" s="31">
        <f t="shared" si="3"/>
        <v>23539</v>
      </c>
      <c r="O31" s="13">
        <v>128</v>
      </c>
      <c r="P31" s="14">
        <f t="shared" si="10"/>
        <v>22852</v>
      </c>
      <c r="Q31" s="16">
        <f t="shared" si="11"/>
        <v>19008</v>
      </c>
      <c r="R31" s="11">
        <f t="shared" si="4"/>
        <v>41860</v>
      </c>
      <c r="S31" s="15">
        <f t="shared" si="12"/>
        <v>28388</v>
      </c>
      <c r="T31" s="16">
        <f t="shared" si="13"/>
        <v>19008</v>
      </c>
      <c r="U31" s="17">
        <f t="shared" si="5"/>
        <v>47396</v>
      </c>
      <c r="X31" s="9" t="s">
        <v>25</v>
      </c>
      <c r="Y31" s="18">
        <v>302</v>
      </c>
      <c r="Z31" s="9" t="s">
        <v>4</v>
      </c>
    </row>
    <row r="32" spans="1:26" s="9" customFormat="1" ht="13.5" customHeight="1">
      <c r="A32" s="41">
        <v>28</v>
      </c>
      <c r="B32" s="14">
        <f t="shared" si="23"/>
        <v>3931</v>
      </c>
      <c r="C32" s="10">
        <f t="shared" si="24"/>
        <v>3024</v>
      </c>
      <c r="D32" s="11">
        <f t="shared" si="0"/>
        <v>6955</v>
      </c>
      <c r="E32" s="15">
        <f t="shared" si="25"/>
        <v>2766</v>
      </c>
      <c r="F32" s="10">
        <f t="shared" si="26"/>
        <v>3024</v>
      </c>
      <c r="G32" s="31">
        <f t="shared" si="1"/>
        <v>5790</v>
      </c>
      <c r="H32" s="36">
        <v>79</v>
      </c>
      <c r="I32" s="14">
        <f t="shared" si="18"/>
        <v>12117</v>
      </c>
      <c r="J32" s="16">
        <f t="shared" si="19"/>
        <v>9558</v>
      </c>
      <c r="K32" s="11">
        <f t="shared" si="2"/>
        <v>21675</v>
      </c>
      <c r="L32" s="15">
        <f t="shared" si="20"/>
        <v>14410</v>
      </c>
      <c r="M32" s="16">
        <f t="shared" si="21"/>
        <v>9558</v>
      </c>
      <c r="N32" s="31">
        <f t="shared" si="3"/>
        <v>23968</v>
      </c>
      <c r="O32" s="13">
        <v>129</v>
      </c>
      <c r="P32" s="14">
        <f t="shared" si="10"/>
        <v>23090</v>
      </c>
      <c r="Q32" s="16">
        <f t="shared" si="11"/>
        <v>19224</v>
      </c>
      <c r="R32" s="11">
        <f t="shared" si="4"/>
        <v>42314</v>
      </c>
      <c r="S32" s="15">
        <f t="shared" si="12"/>
        <v>28688</v>
      </c>
      <c r="T32" s="16">
        <f t="shared" si="13"/>
        <v>19224</v>
      </c>
      <c r="U32" s="17">
        <f t="shared" si="5"/>
        <v>47912</v>
      </c>
      <c r="X32" s="9" t="s">
        <v>13</v>
      </c>
      <c r="Y32" s="18">
        <v>317</v>
      </c>
      <c r="Z32" s="9" t="s">
        <v>4</v>
      </c>
    </row>
    <row r="33" spans="1:25" s="9" customFormat="1" ht="13.5" customHeight="1">
      <c r="A33" s="41">
        <v>29</v>
      </c>
      <c r="B33" s="14">
        <f t="shared" si="23"/>
        <v>4071</v>
      </c>
      <c r="C33" s="10">
        <f t="shared" si="24"/>
        <v>3132</v>
      </c>
      <c r="D33" s="11">
        <f t="shared" si="0"/>
        <v>7203</v>
      </c>
      <c r="E33" s="15">
        <f t="shared" si="25"/>
        <v>2933</v>
      </c>
      <c r="F33" s="10">
        <f t="shared" si="26"/>
        <v>3132</v>
      </c>
      <c r="G33" s="31">
        <f t="shared" si="1"/>
        <v>6065</v>
      </c>
      <c r="H33" s="36">
        <v>80</v>
      </c>
      <c r="I33" s="14">
        <f t="shared" si="18"/>
        <v>12312</v>
      </c>
      <c r="J33" s="16">
        <f t="shared" si="19"/>
        <v>9720</v>
      </c>
      <c r="K33" s="11">
        <f t="shared" si="2"/>
        <v>22032</v>
      </c>
      <c r="L33" s="15">
        <f t="shared" si="20"/>
        <v>14677</v>
      </c>
      <c r="M33" s="16">
        <f t="shared" si="21"/>
        <v>9720</v>
      </c>
      <c r="N33" s="31">
        <f t="shared" si="3"/>
        <v>24397</v>
      </c>
      <c r="O33" s="13">
        <v>130</v>
      </c>
      <c r="P33" s="14">
        <f t="shared" si="10"/>
        <v>23328</v>
      </c>
      <c r="Q33" s="16">
        <f t="shared" si="11"/>
        <v>19440</v>
      </c>
      <c r="R33" s="11">
        <f t="shared" si="4"/>
        <v>42768</v>
      </c>
      <c r="S33" s="15">
        <f t="shared" si="12"/>
        <v>28987</v>
      </c>
      <c r="T33" s="16">
        <f t="shared" si="13"/>
        <v>19440</v>
      </c>
      <c r="U33" s="17">
        <f t="shared" si="5"/>
        <v>48427</v>
      </c>
      <c r="Y33" s="18"/>
    </row>
    <row r="34" spans="1:21" s="9" customFormat="1" ht="13.5" customHeight="1">
      <c r="A34" s="41">
        <v>30</v>
      </c>
      <c r="B34" s="14">
        <f t="shared" si="23"/>
        <v>4212</v>
      </c>
      <c r="C34" s="10">
        <f t="shared" si="24"/>
        <v>3240</v>
      </c>
      <c r="D34" s="11">
        <f t="shared" si="0"/>
        <v>7452</v>
      </c>
      <c r="E34" s="15">
        <f t="shared" si="25"/>
        <v>3099</v>
      </c>
      <c r="F34" s="10">
        <f t="shared" si="26"/>
        <v>3240</v>
      </c>
      <c r="G34" s="31">
        <f t="shared" si="1"/>
        <v>6339</v>
      </c>
      <c r="H34" s="36">
        <v>81</v>
      </c>
      <c r="I34" s="14">
        <f t="shared" si="18"/>
        <v>12506</v>
      </c>
      <c r="J34" s="16">
        <f t="shared" si="19"/>
        <v>9882</v>
      </c>
      <c r="K34" s="11">
        <f t="shared" si="2"/>
        <v>22388</v>
      </c>
      <c r="L34" s="15">
        <f t="shared" si="20"/>
        <v>14943</v>
      </c>
      <c r="M34" s="16">
        <f t="shared" si="21"/>
        <v>9882</v>
      </c>
      <c r="N34" s="31">
        <f t="shared" si="3"/>
        <v>24825</v>
      </c>
      <c r="O34" s="13">
        <v>131</v>
      </c>
      <c r="P34" s="14">
        <f t="shared" si="10"/>
        <v>23565</v>
      </c>
      <c r="Q34" s="16">
        <f t="shared" si="11"/>
        <v>19656</v>
      </c>
      <c r="R34" s="11">
        <f t="shared" si="4"/>
        <v>43221</v>
      </c>
      <c r="S34" s="15">
        <f t="shared" si="12"/>
        <v>29286</v>
      </c>
      <c r="T34" s="16">
        <f t="shared" si="13"/>
        <v>19656</v>
      </c>
      <c r="U34" s="17">
        <f t="shared" si="5"/>
        <v>48942</v>
      </c>
    </row>
    <row r="35" spans="1:21" s="9" customFormat="1" ht="13.5" customHeight="1">
      <c r="A35" s="41">
        <v>31</v>
      </c>
      <c r="B35" s="14">
        <f t="shared" si="23"/>
        <v>4352</v>
      </c>
      <c r="C35" s="10">
        <f t="shared" si="24"/>
        <v>3348</v>
      </c>
      <c r="D35" s="11">
        <f t="shared" si="0"/>
        <v>7700</v>
      </c>
      <c r="E35" s="15">
        <f t="shared" si="25"/>
        <v>3265</v>
      </c>
      <c r="F35" s="10">
        <f t="shared" si="26"/>
        <v>3348</v>
      </c>
      <c r="G35" s="31">
        <f t="shared" si="1"/>
        <v>6613</v>
      </c>
      <c r="H35" s="36">
        <v>82</v>
      </c>
      <c r="I35" s="14">
        <f t="shared" si="18"/>
        <v>12700</v>
      </c>
      <c r="J35" s="16">
        <f t="shared" si="19"/>
        <v>10044</v>
      </c>
      <c r="K35" s="11">
        <f t="shared" si="2"/>
        <v>22744</v>
      </c>
      <c r="L35" s="15">
        <f t="shared" si="20"/>
        <v>15210</v>
      </c>
      <c r="M35" s="16">
        <f t="shared" si="21"/>
        <v>10044</v>
      </c>
      <c r="N35" s="31">
        <f t="shared" si="3"/>
        <v>25254</v>
      </c>
      <c r="O35" s="13">
        <v>132</v>
      </c>
      <c r="P35" s="14">
        <f t="shared" si="10"/>
        <v>23803</v>
      </c>
      <c r="Q35" s="16">
        <f t="shared" si="11"/>
        <v>19872</v>
      </c>
      <c r="R35" s="11">
        <f t="shared" si="4"/>
        <v>43675</v>
      </c>
      <c r="S35" s="15">
        <f t="shared" si="12"/>
        <v>29585</v>
      </c>
      <c r="T35" s="16">
        <f t="shared" si="13"/>
        <v>19872</v>
      </c>
      <c r="U35" s="17">
        <f t="shared" si="5"/>
        <v>49457</v>
      </c>
    </row>
    <row r="36" spans="1:21" s="9" customFormat="1" ht="13.5" customHeight="1">
      <c r="A36" s="41">
        <v>32</v>
      </c>
      <c r="B36" s="14">
        <f t="shared" si="23"/>
        <v>4492</v>
      </c>
      <c r="C36" s="10">
        <f t="shared" si="24"/>
        <v>3456</v>
      </c>
      <c r="D36" s="11">
        <f aca="true" t="shared" si="27" ref="D36:D54">B36+C36</f>
        <v>7948</v>
      </c>
      <c r="E36" s="15">
        <f t="shared" si="25"/>
        <v>3432</v>
      </c>
      <c r="F36" s="10">
        <f t="shared" si="26"/>
        <v>3456</v>
      </c>
      <c r="G36" s="31">
        <f aca="true" t="shared" si="28" ref="G36:G54">E36+F36</f>
        <v>6888</v>
      </c>
      <c r="H36" s="36">
        <v>83</v>
      </c>
      <c r="I36" s="14">
        <f t="shared" si="18"/>
        <v>12895</v>
      </c>
      <c r="J36" s="16">
        <f t="shared" si="19"/>
        <v>10206</v>
      </c>
      <c r="K36" s="11">
        <f aca="true" t="shared" si="29" ref="K36:K53">I36+J36</f>
        <v>23101</v>
      </c>
      <c r="L36" s="15">
        <f t="shared" si="20"/>
        <v>15477</v>
      </c>
      <c r="M36" s="16">
        <f t="shared" si="21"/>
        <v>10206</v>
      </c>
      <c r="N36" s="31">
        <f aca="true" t="shared" si="30" ref="N36:N53">L36+M36</f>
        <v>25683</v>
      </c>
      <c r="O36" s="13">
        <v>133</v>
      </c>
      <c r="P36" s="14">
        <f t="shared" si="10"/>
        <v>24040</v>
      </c>
      <c r="Q36" s="16">
        <f t="shared" si="11"/>
        <v>20088</v>
      </c>
      <c r="R36" s="11">
        <f aca="true" t="shared" si="31" ref="R36:R53">P36+Q36</f>
        <v>44128</v>
      </c>
      <c r="S36" s="15">
        <f t="shared" si="12"/>
        <v>29884</v>
      </c>
      <c r="T36" s="16">
        <f t="shared" si="13"/>
        <v>20088</v>
      </c>
      <c r="U36" s="17">
        <f aca="true" t="shared" si="32" ref="U36:U53">S36+T36</f>
        <v>49972</v>
      </c>
    </row>
    <row r="37" spans="1:21" s="9" customFormat="1" ht="13.5" customHeight="1">
      <c r="A37" s="41">
        <v>33</v>
      </c>
      <c r="B37" s="14">
        <f t="shared" si="23"/>
        <v>4633</v>
      </c>
      <c r="C37" s="10">
        <f t="shared" si="24"/>
        <v>3564</v>
      </c>
      <c r="D37" s="11">
        <f t="shared" si="27"/>
        <v>8197</v>
      </c>
      <c r="E37" s="15">
        <f t="shared" si="25"/>
        <v>3598</v>
      </c>
      <c r="F37" s="10">
        <f t="shared" si="26"/>
        <v>3564</v>
      </c>
      <c r="G37" s="31">
        <f t="shared" si="28"/>
        <v>7162</v>
      </c>
      <c r="H37" s="36">
        <v>84</v>
      </c>
      <c r="I37" s="14">
        <f t="shared" si="18"/>
        <v>13089</v>
      </c>
      <c r="J37" s="16">
        <f t="shared" si="19"/>
        <v>10368</v>
      </c>
      <c r="K37" s="11">
        <f t="shared" si="29"/>
        <v>23457</v>
      </c>
      <c r="L37" s="15">
        <f t="shared" si="20"/>
        <v>15744</v>
      </c>
      <c r="M37" s="16">
        <f t="shared" si="21"/>
        <v>10368</v>
      </c>
      <c r="N37" s="31">
        <f t="shared" si="30"/>
        <v>26112</v>
      </c>
      <c r="O37" s="13">
        <v>134</v>
      </c>
      <c r="P37" s="14">
        <f t="shared" si="10"/>
        <v>24278</v>
      </c>
      <c r="Q37" s="16">
        <f t="shared" si="11"/>
        <v>20304</v>
      </c>
      <c r="R37" s="11">
        <f t="shared" si="31"/>
        <v>44582</v>
      </c>
      <c r="S37" s="15">
        <f t="shared" si="12"/>
        <v>30183</v>
      </c>
      <c r="T37" s="16">
        <f t="shared" si="13"/>
        <v>20304</v>
      </c>
      <c r="U37" s="17">
        <f t="shared" si="32"/>
        <v>50487</v>
      </c>
    </row>
    <row r="38" spans="1:21" s="9" customFormat="1" ht="13.5" customHeight="1">
      <c r="A38" s="41">
        <v>34</v>
      </c>
      <c r="B38" s="14">
        <f t="shared" si="23"/>
        <v>4773</v>
      </c>
      <c r="C38" s="10">
        <f t="shared" si="24"/>
        <v>3672</v>
      </c>
      <c r="D38" s="11">
        <f t="shared" si="27"/>
        <v>8445</v>
      </c>
      <c r="E38" s="15">
        <f t="shared" si="25"/>
        <v>3764</v>
      </c>
      <c r="F38" s="10">
        <f t="shared" si="26"/>
        <v>3672</v>
      </c>
      <c r="G38" s="31">
        <f t="shared" si="28"/>
        <v>7436</v>
      </c>
      <c r="H38" s="36">
        <v>85</v>
      </c>
      <c r="I38" s="14">
        <f t="shared" si="18"/>
        <v>13284</v>
      </c>
      <c r="J38" s="16">
        <f t="shared" si="19"/>
        <v>10530</v>
      </c>
      <c r="K38" s="11">
        <f t="shared" si="29"/>
        <v>23814</v>
      </c>
      <c r="L38" s="15">
        <f t="shared" si="20"/>
        <v>16011</v>
      </c>
      <c r="M38" s="16">
        <f t="shared" si="21"/>
        <v>10530</v>
      </c>
      <c r="N38" s="31">
        <f t="shared" si="30"/>
        <v>26541</v>
      </c>
      <c r="O38" s="13">
        <v>135</v>
      </c>
      <c r="P38" s="14">
        <f t="shared" si="10"/>
        <v>24516</v>
      </c>
      <c r="Q38" s="16">
        <f t="shared" si="11"/>
        <v>20520</v>
      </c>
      <c r="R38" s="11">
        <f t="shared" si="31"/>
        <v>45036</v>
      </c>
      <c r="S38" s="15">
        <f t="shared" si="12"/>
        <v>30483</v>
      </c>
      <c r="T38" s="16">
        <f t="shared" si="13"/>
        <v>20520</v>
      </c>
      <c r="U38" s="17">
        <f t="shared" si="32"/>
        <v>51003</v>
      </c>
    </row>
    <row r="39" spans="1:21" s="9" customFormat="1" ht="13.5" customHeight="1">
      <c r="A39" s="41">
        <v>35</v>
      </c>
      <c r="B39" s="14">
        <f t="shared" si="23"/>
        <v>4914</v>
      </c>
      <c r="C39" s="10">
        <f t="shared" si="24"/>
        <v>3780</v>
      </c>
      <c r="D39" s="11">
        <f t="shared" si="27"/>
        <v>8694</v>
      </c>
      <c r="E39" s="15">
        <f t="shared" si="25"/>
        <v>3931</v>
      </c>
      <c r="F39" s="10">
        <f t="shared" si="26"/>
        <v>3780</v>
      </c>
      <c r="G39" s="31">
        <f t="shared" si="28"/>
        <v>7711</v>
      </c>
      <c r="H39" s="36">
        <v>86</v>
      </c>
      <c r="I39" s="14">
        <f t="shared" si="18"/>
        <v>13478</v>
      </c>
      <c r="J39" s="16">
        <f t="shared" si="19"/>
        <v>10692</v>
      </c>
      <c r="K39" s="11">
        <f t="shared" si="29"/>
        <v>24170</v>
      </c>
      <c r="L39" s="15">
        <f t="shared" si="20"/>
        <v>16277</v>
      </c>
      <c r="M39" s="16">
        <f t="shared" si="21"/>
        <v>10692</v>
      </c>
      <c r="N39" s="31">
        <f t="shared" si="30"/>
        <v>26969</v>
      </c>
      <c r="O39" s="13">
        <v>136</v>
      </c>
      <c r="P39" s="14">
        <f t="shared" si="10"/>
        <v>24753</v>
      </c>
      <c r="Q39" s="16">
        <f t="shared" si="11"/>
        <v>20736</v>
      </c>
      <c r="R39" s="11">
        <f t="shared" si="31"/>
        <v>45489</v>
      </c>
      <c r="S39" s="15">
        <f t="shared" si="12"/>
        <v>30782</v>
      </c>
      <c r="T39" s="16">
        <f t="shared" si="13"/>
        <v>20736</v>
      </c>
      <c r="U39" s="17">
        <f t="shared" si="32"/>
        <v>51518</v>
      </c>
    </row>
    <row r="40" spans="1:21" s="9" customFormat="1" ht="13.5" customHeight="1">
      <c r="A40" s="41">
        <v>36</v>
      </c>
      <c r="B40" s="14">
        <f t="shared" si="23"/>
        <v>5054</v>
      </c>
      <c r="C40" s="10">
        <f t="shared" si="24"/>
        <v>3888</v>
      </c>
      <c r="D40" s="11">
        <f t="shared" si="27"/>
        <v>8942</v>
      </c>
      <c r="E40" s="15">
        <f t="shared" si="25"/>
        <v>4097</v>
      </c>
      <c r="F40" s="10">
        <f t="shared" si="26"/>
        <v>3888</v>
      </c>
      <c r="G40" s="31">
        <f t="shared" si="28"/>
        <v>7985</v>
      </c>
      <c r="H40" s="36">
        <v>87</v>
      </c>
      <c r="I40" s="14">
        <f t="shared" si="18"/>
        <v>13672</v>
      </c>
      <c r="J40" s="16">
        <f t="shared" si="19"/>
        <v>10854</v>
      </c>
      <c r="K40" s="11">
        <f t="shared" si="29"/>
        <v>24526</v>
      </c>
      <c r="L40" s="15">
        <f t="shared" si="20"/>
        <v>16544</v>
      </c>
      <c r="M40" s="16">
        <f t="shared" si="21"/>
        <v>10854</v>
      </c>
      <c r="N40" s="31">
        <f t="shared" si="30"/>
        <v>27398</v>
      </c>
      <c r="O40" s="13">
        <v>137</v>
      </c>
      <c r="P40" s="14">
        <f t="shared" si="10"/>
        <v>24991</v>
      </c>
      <c r="Q40" s="16">
        <f t="shared" si="11"/>
        <v>20952</v>
      </c>
      <c r="R40" s="11">
        <f t="shared" si="31"/>
        <v>45943</v>
      </c>
      <c r="S40" s="15">
        <f t="shared" si="12"/>
        <v>31081</v>
      </c>
      <c r="T40" s="16">
        <f t="shared" si="13"/>
        <v>20952</v>
      </c>
      <c r="U40" s="17">
        <f t="shared" si="32"/>
        <v>52033</v>
      </c>
    </row>
    <row r="41" spans="1:21" s="9" customFormat="1" ht="13.5" customHeight="1">
      <c r="A41" s="41">
        <v>37</v>
      </c>
      <c r="B41" s="14">
        <f t="shared" si="23"/>
        <v>5194</v>
      </c>
      <c r="C41" s="10">
        <f t="shared" si="24"/>
        <v>3996</v>
      </c>
      <c r="D41" s="11">
        <f t="shared" si="27"/>
        <v>9190</v>
      </c>
      <c r="E41" s="15">
        <f t="shared" si="25"/>
        <v>4263</v>
      </c>
      <c r="F41" s="10">
        <f t="shared" si="26"/>
        <v>3996</v>
      </c>
      <c r="G41" s="31">
        <f t="shared" si="28"/>
        <v>8259</v>
      </c>
      <c r="H41" s="36">
        <v>88</v>
      </c>
      <c r="I41" s="14">
        <f t="shared" si="18"/>
        <v>13867</v>
      </c>
      <c r="J41" s="16">
        <f t="shared" si="19"/>
        <v>11016</v>
      </c>
      <c r="K41" s="11">
        <f t="shared" si="29"/>
        <v>24883</v>
      </c>
      <c r="L41" s="15">
        <f t="shared" si="20"/>
        <v>16811</v>
      </c>
      <c r="M41" s="16">
        <f t="shared" si="21"/>
        <v>11016</v>
      </c>
      <c r="N41" s="31">
        <f t="shared" si="30"/>
        <v>27827</v>
      </c>
      <c r="O41" s="13">
        <v>138</v>
      </c>
      <c r="P41" s="14">
        <f t="shared" si="10"/>
        <v>25228</v>
      </c>
      <c r="Q41" s="16">
        <f t="shared" si="11"/>
        <v>21168</v>
      </c>
      <c r="R41" s="11">
        <f t="shared" si="31"/>
        <v>46396</v>
      </c>
      <c r="S41" s="15">
        <f t="shared" si="12"/>
        <v>31380</v>
      </c>
      <c r="T41" s="16">
        <f t="shared" si="13"/>
        <v>21168</v>
      </c>
      <c r="U41" s="17">
        <f t="shared" si="32"/>
        <v>52548</v>
      </c>
    </row>
    <row r="42" spans="1:21" s="9" customFormat="1" ht="13.5" customHeight="1">
      <c r="A42" s="41">
        <v>38</v>
      </c>
      <c r="B42" s="14">
        <f t="shared" si="23"/>
        <v>5335</v>
      </c>
      <c r="C42" s="10">
        <f t="shared" si="24"/>
        <v>4104</v>
      </c>
      <c r="D42" s="11">
        <f t="shared" si="27"/>
        <v>9439</v>
      </c>
      <c r="E42" s="15">
        <f t="shared" si="25"/>
        <v>4430</v>
      </c>
      <c r="F42" s="10">
        <f t="shared" si="26"/>
        <v>4104</v>
      </c>
      <c r="G42" s="31">
        <f t="shared" si="28"/>
        <v>8534</v>
      </c>
      <c r="H42" s="36">
        <v>89</v>
      </c>
      <c r="I42" s="14">
        <f t="shared" si="18"/>
        <v>14061</v>
      </c>
      <c r="J42" s="16">
        <f t="shared" si="19"/>
        <v>11178</v>
      </c>
      <c r="K42" s="11">
        <f t="shared" si="29"/>
        <v>25239</v>
      </c>
      <c r="L42" s="15">
        <f t="shared" si="20"/>
        <v>17078</v>
      </c>
      <c r="M42" s="16">
        <f t="shared" si="21"/>
        <v>11178</v>
      </c>
      <c r="N42" s="31">
        <f t="shared" si="30"/>
        <v>28256</v>
      </c>
      <c r="O42" s="13">
        <v>139</v>
      </c>
      <c r="P42" s="14">
        <f t="shared" si="10"/>
        <v>25466</v>
      </c>
      <c r="Q42" s="16">
        <f t="shared" si="11"/>
        <v>21384</v>
      </c>
      <c r="R42" s="11">
        <f t="shared" si="31"/>
        <v>46850</v>
      </c>
      <c r="S42" s="15">
        <f t="shared" si="12"/>
        <v>31679</v>
      </c>
      <c r="T42" s="16">
        <f t="shared" si="13"/>
        <v>21384</v>
      </c>
      <c r="U42" s="17">
        <f t="shared" si="32"/>
        <v>53063</v>
      </c>
    </row>
    <row r="43" spans="1:21" s="9" customFormat="1" ht="13.5" customHeight="1">
      <c r="A43" s="41">
        <v>39</v>
      </c>
      <c r="B43" s="14">
        <f t="shared" si="23"/>
        <v>5475</v>
      </c>
      <c r="C43" s="10">
        <f t="shared" si="24"/>
        <v>4212</v>
      </c>
      <c r="D43" s="11">
        <f t="shared" si="27"/>
        <v>9687</v>
      </c>
      <c r="E43" s="15">
        <f t="shared" si="25"/>
        <v>4596</v>
      </c>
      <c r="F43" s="10">
        <f t="shared" si="26"/>
        <v>4212</v>
      </c>
      <c r="G43" s="31">
        <f t="shared" si="28"/>
        <v>8808</v>
      </c>
      <c r="H43" s="36">
        <v>90</v>
      </c>
      <c r="I43" s="14">
        <f t="shared" si="18"/>
        <v>14256</v>
      </c>
      <c r="J43" s="16">
        <f t="shared" si="19"/>
        <v>11340</v>
      </c>
      <c r="K43" s="11">
        <f t="shared" si="29"/>
        <v>25596</v>
      </c>
      <c r="L43" s="15">
        <f t="shared" si="20"/>
        <v>17344</v>
      </c>
      <c r="M43" s="16">
        <f t="shared" si="21"/>
        <v>11340</v>
      </c>
      <c r="N43" s="31">
        <f t="shared" si="30"/>
        <v>28684</v>
      </c>
      <c r="O43" s="13">
        <v>140</v>
      </c>
      <c r="P43" s="14">
        <f t="shared" si="10"/>
        <v>25704</v>
      </c>
      <c r="Q43" s="16">
        <f t="shared" si="11"/>
        <v>21600</v>
      </c>
      <c r="R43" s="11">
        <f t="shared" si="31"/>
        <v>47304</v>
      </c>
      <c r="S43" s="15">
        <f t="shared" si="12"/>
        <v>31978</v>
      </c>
      <c r="T43" s="16">
        <f t="shared" si="13"/>
        <v>21600</v>
      </c>
      <c r="U43" s="17">
        <f t="shared" si="32"/>
        <v>53578</v>
      </c>
    </row>
    <row r="44" spans="1:21" s="9" customFormat="1" ht="13.5" customHeight="1">
      <c r="A44" s="41">
        <v>40</v>
      </c>
      <c r="B44" s="14">
        <f t="shared" si="23"/>
        <v>5616</v>
      </c>
      <c r="C44" s="10">
        <f t="shared" si="24"/>
        <v>4320</v>
      </c>
      <c r="D44" s="11">
        <f t="shared" si="27"/>
        <v>9936</v>
      </c>
      <c r="E44" s="15">
        <f t="shared" si="25"/>
        <v>4762</v>
      </c>
      <c r="F44" s="10">
        <f t="shared" si="26"/>
        <v>4320</v>
      </c>
      <c r="G44" s="31">
        <f t="shared" si="28"/>
        <v>9082</v>
      </c>
      <c r="H44" s="36">
        <v>91</v>
      </c>
      <c r="I44" s="14">
        <f t="shared" si="18"/>
        <v>14450</v>
      </c>
      <c r="J44" s="16">
        <f t="shared" si="19"/>
        <v>11502</v>
      </c>
      <c r="K44" s="11">
        <f t="shared" si="29"/>
        <v>25952</v>
      </c>
      <c r="L44" s="15">
        <f t="shared" si="20"/>
        <v>17611</v>
      </c>
      <c r="M44" s="16">
        <f t="shared" si="21"/>
        <v>11502</v>
      </c>
      <c r="N44" s="31">
        <f t="shared" si="30"/>
        <v>29113</v>
      </c>
      <c r="O44" s="13">
        <v>141</v>
      </c>
      <c r="P44" s="14">
        <f t="shared" si="10"/>
        <v>25941</v>
      </c>
      <c r="Q44" s="16">
        <f t="shared" si="11"/>
        <v>21816</v>
      </c>
      <c r="R44" s="11">
        <f t="shared" si="31"/>
        <v>47757</v>
      </c>
      <c r="S44" s="15">
        <f t="shared" si="12"/>
        <v>32277</v>
      </c>
      <c r="T44" s="16">
        <f t="shared" si="13"/>
        <v>21816</v>
      </c>
      <c r="U44" s="17">
        <f t="shared" si="32"/>
        <v>54093</v>
      </c>
    </row>
    <row r="45" spans="1:21" s="9" customFormat="1" ht="13.5" customHeight="1">
      <c r="A45" s="41">
        <v>41</v>
      </c>
      <c r="B45" s="14">
        <f t="shared" si="23"/>
        <v>5756</v>
      </c>
      <c r="C45" s="10">
        <f t="shared" si="24"/>
        <v>4428</v>
      </c>
      <c r="D45" s="11">
        <f t="shared" si="27"/>
        <v>10184</v>
      </c>
      <c r="E45" s="15">
        <f>ROUNDDOWN(($Y$26*8+$Y$27*20+$Y$28*(A45-40)+$Y$25)*1.08,0)</f>
        <v>4991</v>
      </c>
      <c r="F45" s="10">
        <f t="shared" si="26"/>
        <v>4428</v>
      </c>
      <c r="G45" s="31">
        <f t="shared" si="28"/>
        <v>9419</v>
      </c>
      <c r="H45" s="36">
        <v>92</v>
      </c>
      <c r="I45" s="14">
        <f t="shared" si="18"/>
        <v>14644</v>
      </c>
      <c r="J45" s="16">
        <f t="shared" si="19"/>
        <v>11664</v>
      </c>
      <c r="K45" s="11">
        <f t="shared" si="29"/>
        <v>26308</v>
      </c>
      <c r="L45" s="15">
        <f t="shared" si="20"/>
        <v>17878</v>
      </c>
      <c r="M45" s="16">
        <f t="shared" si="21"/>
        <v>11664</v>
      </c>
      <c r="N45" s="31">
        <f t="shared" si="30"/>
        <v>29542</v>
      </c>
      <c r="O45" s="13">
        <v>142</v>
      </c>
      <c r="P45" s="14">
        <f t="shared" si="10"/>
        <v>26179</v>
      </c>
      <c r="Q45" s="16">
        <f t="shared" si="11"/>
        <v>22032</v>
      </c>
      <c r="R45" s="11">
        <f t="shared" si="31"/>
        <v>48211</v>
      </c>
      <c r="S45" s="15">
        <f t="shared" si="12"/>
        <v>32577</v>
      </c>
      <c r="T45" s="16">
        <f t="shared" si="13"/>
        <v>22032</v>
      </c>
      <c r="U45" s="17">
        <f t="shared" si="32"/>
        <v>54609</v>
      </c>
    </row>
    <row r="46" spans="1:21" s="9" customFormat="1" ht="13.5" customHeight="1">
      <c r="A46" s="41">
        <v>42</v>
      </c>
      <c r="B46" s="14">
        <f t="shared" si="23"/>
        <v>5896</v>
      </c>
      <c r="C46" s="10">
        <f t="shared" si="24"/>
        <v>4536</v>
      </c>
      <c r="D46" s="11">
        <f t="shared" si="27"/>
        <v>10432</v>
      </c>
      <c r="E46" s="15">
        <f aca="true" t="shared" si="33" ref="E46:E54">ROUNDDOWN(($Y$26*8+$Y$27*20+$Y$28*(A46-40)+$Y$25)*1.08,0)</f>
        <v>5220</v>
      </c>
      <c r="F46" s="10">
        <f t="shared" si="26"/>
        <v>4536</v>
      </c>
      <c r="G46" s="31">
        <f t="shared" si="28"/>
        <v>9756</v>
      </c>
      <c r="H46" s="36">
        <v>93</v>
      </c>
      <c r="I46" s="14">
        <f t="shared" si="18"/>
        <v>14839</v>
      </c>
      <c r="J46" s="16">
        <f t="shared" si="19"/>
        <v>11826</v>
      </c>
      <c r="K46" s="11">
        <f t="shared" si="29"/>
        <v>26665</v>
      </c>
      <c r="L46" s="15">
        <f t="shared" si="20"/>
        <v>18145</v>
      </c>
      <c r="M46" s="16">
        <f t="shared" si="21"/>
        <v>11826</v>
      </c>
      <c r="N46" s="31">
        <f t="shared" si="30"/>
        <v>29971</v>
      </c>
      <c r="O46" s="13">
        <v>143</v>
      </c>
      <c r="P46" s="14">
        <f t="shared" si="10"/>
        <v>26416</v>
      </c>
      <c r="Q46" s="16">
        <f t="shared" si="11"/>
        <v>22248</v>
      </c>
      <c r="R46" s="11">
        <f t="shared" si="31"/>
        <v>48664</v>
      </c>
      <c r="S46" s="15">
        <f t="shared" si="12"/>
        <v>32876</v>
      </c>
      <c r="T46" s="16">
        <f t="shared" si="13"/>
        <v>22248</v>
      </c>
      <c r="U46" s="17">
        <f t="shared" si="32"/>
        <v>55124</v>
      </c>
    </row>
    <row r="47" spans="1:21" s="9" customFormat="1" ht="13.5" customHeight="1">
      <c r="A47" s="41">
        <v>43</v>
      </c>
      <c r="B47" s="14">
        <f t="shared" si="23"/>
        <v>6037</v>
      </c>
      <c r="C47" s="10">
        <f t="shared" si="24"/>
        <v>4644</v>
      </c>
      <c r="D47" s="11">
        <f t="shared" si="27"/>
        <v>10681</v>
      </c>
      <c r="E47" s="15">
        <f t="shared" si="33"/>
        <v>5449</v>
      </c>
      <c r="F47" s="10">
        <f t="shared" si="26"/>
        <v>4644</v>
      </c>
      <c r="G47" s="31">
        <f t="shared" si="28"/>
        <v>10093</v>
      </c>
      <c r="H47" s="36">
        <v>94</v>
      </c>
      <c r="I47" s="14">
        <f t="shared" si="18"/>
        <v>15033</v>
      </c>
      <c r="J47" s="16">
        <f t="shared" si="19"/>
        <v>11988</v>
      </c>
      <c r="K47" s="11">
        <f t="shared" si="29"/>
        <v>27021</v>
      </c>
      <c r="L47" s="15">
        <f t="shared" si="20"/>
        <v>18411</v>
      </c>
      <c r="M47" s="16">
        <f t="shared" si="21"/>
        <v>11988</v>
      </c>
      <c r="N47" s="31">
        <f t="shared" si="30"/>
        <v>30399</v>
      </c>
      <c r="O47" s="13">
        <v>144</v>
      </c>
      <c r="P47" s="14">
        <f t="shared" si="10"/>
        <v>26654</v>
      </c>
      <c r="Q47" s="16">
        <f t="shared" si="11"/>
        <v>22464</v>
      </c>
      <c r="R47" s="11">
        <f t="shared" si="31"/>
        <v>49118</v>
      </c>
      <c r="S47" s="15">
        <f t="shared" si="12"/>
        <v>33175</v>
      </c>
      <c r="T47" s="16">
        <f t="shared" si="13"/>
        <v>22464</v>
      </c>
      <c r="U47" s="17">
        <f t="shared" si="32"/>
        <v>55639</v>
      </c>
    </row>
    <row r="48" spans="1:21" s="9" customFormat="1" ht="13.5" customHeight="1">
      <c r="A48" s="41">
        <v>44</v>
      </c>
      <c r="B48" s="14">
        <f t="shared" si="23"/>
        <v>6177</v>
      </c>
      <c r="C48" s="10">
        <f t="shared" si="24"/>
        <v>4752</v>
      </c>
      <c r="D48" s="11">
        <f t="shared" si="27"/>
        <v>10929</v>
      </c>
      <c r="E48" s="15">
        <f t="shared" si="33"/>
        <v>5678</v>
      </c>
      <c r="F48" s="10">
        <f t="shared" si="26"/>
        <v>4752</v>
      </c>
      <c r="G48" s="31">
        <f t="shared" si="28"/>
        <v>10430</v>
      </c>
      <c r="H48" s="36">
        <v>95</v>
      </c>
      <c r="I48" s="14">
        <f t="shared" si="18"/>
        <v>15228</v>
      </c>
      <c r="J48" s="16">
        <f t="shared" si="19"/>
        <v>12150</v>
      </c>
      <c r="K48" s="11">
        <f t="shared" si="29"/>
        <v>27378</v>
      </c>
      <c r="L48" s="15">
        <f t="shared" si="20"/>
        <v>18678</v>
      </c>
      <c r="M48" s="16">
        <f t="shared" si="21"/>
        <v>12150</v>
      </c>
      <c r="N48" s="31">
        <f t="shared" si="30"/>
        <v>30828</v>
      </c>
      <c r="O48" s="13">
        <v>145</v>
      </c>
      <c r="P48" s="14">
        <f t="shared" si="10"/>
        <v>26892</v>
      </c>
      <c r="Q48" s="16">
        <f t="shared" si="11"/>
        <v>22680</v>
      </c>
      <c r="R48" s="11">
        <f t="shared" si="31"/>
        <v>49572</v>
      </c>
      <c r="S48" s="15">
        <f t="shared" si="12"/>
        <v>33474</v>
      </c>
      <c r="T48" s="16">
        <f t="shared" si="13"/>
        <v>22680</v>
      </c>
      <c r="U48" s="17">
        <f t="shared" si="32"/>
        <v>56154</v>
      </c>
    </row>
    <row r="49" spans="1:21" s="9" customFormat="1" ht="13.5" customHeight="1">
      <c r="A49" s="41">
        <v>45</v>
      </c>
      <c r="B49" s="14">
        <f t="shared" si="23"/>
        <v>6318</v>
      </c>
      <c r="C49" s="10">
        <f t="shared" si="24"/>
        <v>4860</v>
      </c>
      <c r="D49" s="11">
        <f t="shared" si="27"/>
        <v>11178</v>
      </c>
      <c r="E49" s="15">
        <f t="shared" si="33"/>
        <v>5907</v>
      </c>
      <c r="F49" s="10">
        <f t="shared" si="26"/>
        <v>4860</v>
      </c>
      <c r="G49" s="31">
        <f t="shared" si="28"/>
        <v>10767</v>
      </c>
      <c r="H49" s="36">
        <v>96</v>
      </c>
      <c r="I49" s="14">
        <f t="shared" si="18"/>
        <v>15422</v>
      </c>
      <c r="J49" s="16">
        <f t="shared" si="19"/>
        <v>12312</v>
      </c>
      <c r="K49" s="11">
        <f t="shared" si="29"/>
        <v>27734</v>
      </c>
      <c r="L49" s="15">
        <f t="shared" si="20"/>
        <v>18945</v>
      </c>
      <c r="M49" s="16">
        <f t="shared" si="21"/>
        <v>12312</v>
      </c>
      <c r="N49" s="31">
        <f t="shared" si="30"/>
        <v>31257</v>
      </c>
      <c r="O49" s="13">
        <v>146</v>
      </c>
      <c r="P49" s="14">
        <f t="shared" si="10"/>
        <v>27129</v>
      </c>
      <c r="Q49" s="16">
        <f t="shared" si="11"/>
        <v>22896</v>
      </c>
      <c r="R49" s="11">
        <f t="shared" si="31"/>
        <v>50025</v>
      </c>
      <c r="S49" s="15">
        <f t="shared" si="12"/>
        <v>33773</v>
      </c>
      <c r="T49" s="16">
        <f t="shared" si="13"/>
        <v>22896</v>
      </c>
      <c r="U49" s="17">
        <f t="shared" si="32"/>
        <v>56669</v>
      </c>
    </row>
    <row r="50" spans="1:21" s="9" customFormat="1" ht="13.5" customHeight="1">
      <c r="A50" s="41">
        <v>46</v>
      </c>
      <c r="B50" s="14">
        <f t="shared" si="23"/>
        <v>6458</v>
      </c>
      <c r="C50" s="10">
        <f t="shared" si="24"/>
        <v>4968</v>
      </c>
      <c r="D50" s="11">
        <f t="shared" si="27"/>
        <v>11426</v>
      </c>
      <c r="E50" s="15">
        <f t="shared" si="33"/>
        <v>6136</v>
      </c>
      <c r="F50" s="10">
        <f t="shared" si="26"/>
        <v>4968</v>
      </c>
      <c r="G50" s="31">
        <f t="shared" si="28"/>
        <v>11104</v>
      </c>
      <c r="H50" s="36">
        <v>97</v>
      </c>
      <c r="I50" s="14">
        <f t="shared" si="18"/>
        <v>15616</v>
      </c>
      <c r="J50" s="16">
        <f t="shared" si="19"/>
        <v>12474</v>
      </c>
      <c r="K50" s="11">
        <f t="shared" si="29"/>
        <v>28090</v>
      </c>
      <c r="L50" s="15">
        <f t="shared" si="20"/>
        <v>19212</v>
      </c>
      <c r="M50" s="16">
        <f t="shared" si="21"/>
        <v>12474</v>
      </c>
      <c r="N50" s="31">
        <f t="shared" si="30"/>
        <v>31686</v>
      </c>
      <c r="O50" s="13">
        <v>147</v>
      </c>
      <c r="P50" s="14">
        <f t="shared" si="10"/>
        <v>27367</v>
      </c>
      <c r="Q50" s="16">
        <f t="shared" si="11"/>
        <v>23112</v>
      </c>
      <c r="R50" s="11">
        <f t="shared" si="31"/>
        <v>50479</v>
      </c>
      <c r="S50" s="15">
        <f t="shared" si="12"/>
        <v>34072</v>
      </c>
      <c r="T50" s="16">
        <f t="shared" si="13"/>
        <v>23112</v>
      </c>
      <c r="U50" s="17">
        <f t="shared" si="32"/>
        <v>57184</v>
      </c>
    </row>
    <row r="51" spans="1:21" s="9" customFormat="1" ht="13.5" customHeight="1">
      <c r="A51" s="41">
        <v>47</v>
      </c>
      <c r="B51" s="14">
        <f t="shared" si="23"/>
        <v>6598</v>
      </c>
      <c r="C51" s="10">
        <f t="shared" si="24"/>
        <v>5076</v>
      </c>
      <c r="D51" s="11">
        <f t="shared" si="27"/>
        <v>11674</v>
      </c>
      <c r="E51" s="15">
        <f t="shared" si="33"/>
        <v>6365</v>
      </c>
      <c r="F51" s="10">
        <f t="shared" si="26"/>
        <v>5076</v>
      </c>
      <c r="G51" s="31">
        <f t="shared" si="28"/>
        <v>11441</v>
      </c>
      <c r="H51" s="36">
        <v>98</v>
      </c>
      <c r="I51" s="14">
        <f t="shared" si="18"/>
        <v>15811</v>
      </c>
      <c r="J51" s="16">
        <f t="shared" si="19"/>
        <v>12636</v>
      </c>
      <c r="K51" s="11">
        <f t="shared" si="29"/>
        <v>28447</v>
      </c>
      <c r="L51" s="15">
        <f t="shared" si="20"/>
        <v>19478</v>
      </c>
      <c r="M51" s="16">
        <f t="shared" si="21"/>
        <v>12636</v>
      </c>
      <c r="N51" s="31">
        <f t="shared" si="30"/>
        <v>32114</v>
      </c>
      <c r="O51" s="13">
        <v>148</v>
      </c>
      <c r="P51" s="14">
        <f t="shared" si="10"/>
        <v>27604</v>
      </c>
      <c r="Q51" s="16">
        <f t="shared" si="11"/>
        <v>23328</v>
      </c>
      <c r="R51" s="11">
        <f t="shared" si="31"/>
        <v>50932</v>
      </c>
      <c r="S51" s="15">
        <f t="shared" si="12"/>
        <v>34372</v>
      </c>
      <c r="T51" s="16">
        <f t="shared" si="13"/>
        <v>23328</v>
      </c>
      <c r="U51" s="17">
        <f t="shared" si="32"/>
        <v>57700</v>
      </c>
    </row>
    <row r="52" spans="1:21" s="9" customFormat="1" ht="13.5" customHeight="1">
      <c r="A52" s="41">
        <v>48</v>
      </c>
      <c r="B52" s="14">
        <f t="shared" si="23"/>
        <v>6739</v>
      </c>
      <c r="C52" s="10">
        <f t="shared" si="24"/>
        <v>5184</v>
      </c>
      <c r="D52" s="11">
        <f t="shared" si="27"/>
        <v>11923</v>
      </c>
      <c r="E52" s="15">
        <f t="shared" si="33"/>
        <v>6594</v>
      </c>
      <c r="F52" s="10">
        <f t="shared" si="26"/>
        <v>5184</v>
      </c>
      <c r="G52" s="31">
        <f t="shared" si="28"/>
        <v>11778</v>
      </c>
      <c r="H52" s="36">
        <v>99</v>
      </c>
      <c r="I52" s="14">
        <f t="shared" si="18"/>
        <v>16005</v>
      </c>
      <c r="J52" s="16">
        <f t="shared" si="19"/>
        <v>12798</v>
      </c>
      <c r="K52" s="11">
        <f t="shared" si="29"/>
        <v>28803</v>
      </c>
      <c r="L52" s="15">
        <f t="shared" si="20"/>
        <v>19745</v>
      </c>
      <c r="M52" s="16">
        <f t="shared" si="21"/>
        <v>12798</v>
      </c>
      <c r="N52" s="31">
        <f t="shared" si="30"/>
        <v>32543</v>
      </c>
      <c r="O52" s="13">
        <v>149</v>
      </c>
      <c r="P52" s="14">
        <f t="shared" si="10"/>
        <v>27842</v>
      </c>
      <c r="Q52" s="16">
        <f t="shared" si="11"/>
        <v>23544</v>
      </c>
      <c r="R52" s="11">
        <f t="shared" si="31"/>
        <v>51386</v>
      </c>
      <c r="S52" s="15">
        <f t="shared" si="12"/>
        <v>34671</v>
      </c>
      <c r="T52" s="16">
        <f t="shared" si="13"/>
        <v>23544</v>
      </c>
      <c r="U52" s="17">
        <f t="shared" si="32"/>
        <v>58215</v>
      </c>
    </row>
    <row r="53" spans="1:21" s="9" customFormat="1" ht="13.5" customHeight="1" thickBot="1">
      <c r="A53" s="41">
        <v>49</v>
      </c>
      <c r="B53" s="14">
        <f t="shared" si="23"/>
        <v>6879</v>
      </c>
      <c r="C53" s="10">
        <f t="shared" si="24"/>
        <v>5292</v>
      </c>
      <c r="D53" s="11">
        <f t="shared" si="27"/>
        <v>12171</v>
      </c>
      <c r="E53" s="15">
        <f t="shared" si="33"/>
        <v>6823</v>
      </c>
      <c r="F53" s="10">
        <f t="shared" si="26"/>
        <v>5292</v>
      </c>
      <c r="G53" s="31">
        <f t="shared" si="28"/>
        <v>12115</v>
      </c>
      <c r="H53" s="37">
        <v>100</v>
      </c>
      <c r="I53" s="19">
        <f t="shared" si="18"/>
        <v>16200</v>
      </c>
      <c r="J53" s="20">
        <f t="shared" si="19"/>
        <v>12960</v>
      </c>
      <c r="K53" s="21">
        <f t="shared" si="29"/>
        <v>29160</v>
      </c>
      <c r="L53" s="22">
        <f t="shared" si="20"/>
        <v>20012</v>
      </c>
      <c r="M53" s="20">
        <f t="shared" si="21"/>
        <v>12960</v>
      </c>
      <c r="N53" s="32">
        <f t="shared" si="30"/>
        <v>32972</v>
      </c>
      <c r="O53" s="29">
        <v>150</v>
      </c>
      <c r="P53" s="19">
        <f t="shared" si="10"/>
        <v>28080</v>
      </c>
      <c r="Q53" s="20">
        <f t="shared" si="11"/>
        <v>23760</v>
      </c>
      <c r="R53" s="21">
        <f t="shared" si="31"/>
        <v>51840</v>
      </c>
      <c r="S53" s="22">
        <f t="shared" si="12"/>
        <v>34970</v>
      </c>
      <c r="T53" s="20">
        <f t="shared" si="13"/>
        <v>23760</v>
      </c>
      <c r="U53" s="23">
        <f t="shared" si="32"/>
        <v>58730</v>
      </c>
    </row>
    <row r="54" spans="1:20" s="9" customFormat="1" ht="13.5" customHeight="1" thickBot="1">
      <c r="A54" s="33">
        <v>50</v>
      </c>
      <c r="B54" s="19">
        <f t="shared" si="23"/>
        <v>7020</v>
      </c>
      <c r="C54" s="24">
        <f t="shared" si="24"/>
        <v>5400</v>
      </c>
      <c r="D54" s="21">
        <f t="shared" si="27"/>
        <v>12420</v>
      </c>
      <c r="E54" s="22">
        <f t="shared" si="33"/>
        <v>7052</v>
      </c>
      <c r="F54" s="24">
        <f>ROUNDDOWN(($Y$18*20+$Y$19*(A54-20)+$Y$17)*1.08,0)</f>
        <v>5400</v>
      </c>
      <c r="G54" s="23">
        <f t="shared" si="28"/>
        <v>12452</v>
      </c>
      <c r="I54" s="18"/>
      <c r="J54" s="18"/>
      <c r="L54" s="18"/>
      <c r="M54" s="18"/>
      <c r="P54" s="18"/>
      <c r="Q54" s="18"/>
      <c r="T54" s="18"/>
    </row>
    <row r="55" spans="2:20" s="9" customFormat="1" ht="4.5" customHeight="1">
      <c r="B55" s="18"/>
      <c r="E55" s="18"/>
      <c r="I55" s="18"/>
      <c r="J55" s="18"/>
      <c r="M55" s="18"/>
      <c r="P55" s="18"/>
      <c r="Q55" s="18"/>
      <c r="T55" s="18"/>
    </row>
    <row r="56" spans="1:10" s="25" customFormat="1" ht="20.25" customHeight="1">
      <c r="A56" s="25" t="s">
        <v>11</v>
      </c>
      <c r="B56" s="26"/>
      <c r="F56" s="26"/>
      <c r="G56" s="26"/>
      <c r="I56" s="26"/>
      <c r="J56" s="26"/>
    </row>
  </sheetData>
  <sheetProtection/>
  <mergeCells count="10">
    <mergeCell ref="R1:U1"/>
    <mergeCell ref="O1:Q1"/>
    <mergeCell ref="L2:N2"/>
    <mergeCell ref="S2:U2"/>
    <mergeCell ref="P2:R2"/>
    <mergeCell ref="A1:D1"/>
    <mergeCell ref="B2:D2"/>
    <mergeCell ref="E2:G2"/>
    <mergeCell ref="I2:K2"/>
    <mergeCell ref="E1:N1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N758city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N758user</dc:creator>
  <cp:keywords/>
  <dc:description/>
  <cp:lastModifiedBy>0741</cp:lastModifiedBy>
  <cp:lastPrinted>2014-04-28T09:37:38Z</cp:lastPrinted>
  <dcterms:created xsi:type="dcterms:W3CDTF">2010-09-07T02:51:57Z</dcterms:created>
  <dcterms:modified xsi:type="dcterms:W3CDTF">2019-10-11T06:44:50Z</dcterms:modified>
  <cp:category/>
  <cp:version/>
  <cp:contentType/>
  <cp:contentStatus/>
</cp:coreProperties>
</file>